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1040" windowHeight="21220"/>
  </bookViews>
  <sheets>
    <sheet name="Problem" sheetId="19" r:id="rId1"/>
  </sheets>
  <definedNames>
    <definedName name="accounts">Problem!$A$52:$A$63</definedName>
    <definedName name="amount1">Problem!$C$53:$C$57</definedName>
    <definedName name="amount2">Problem!$L$20:$L$31</definedName>
    <definedName name="transactions">Problem!$A$45:$A$49</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C32" i="19"/>
  <c r="W72"/>
  <c r="S72"/>
  <c r="C5"/>
  <c r="E6"/>
  <c r="E31"/>
  <c r="E32"/>
  <c r="S71"/>
  <c r="S70"/>
  <c r="S69"/>
  <c r="W71"/>
  <c r="W70"/>
  <c r="W69"/>
  <c r="L72"/>
  <c r="L71"/>
  <c r="L70"/>
  <c r="O72"/>
  <c r="O71"/>
  <c r="O69"/>
  <c r="O70"/>
  <c r="L69"/>
  <c r="V72"/>
  <c r="R72"/>
  <c r="N72"/>
  <c r="J72"/>
  <c r="V71"/>
  <c r="R71"/>
  <c r="N71"/>
  <c r="J71"/>
  <c r="V70"/>
  <c r="R70"/>
  <c r="N70"/>
  <c r="J70"/>
  <c r="V69"/>
  <c r="R69"/>
  <c r="N69"/>
  <c r="J69"/>
  <c r="O63"/>
  <c r="O62"/>
  <c r="L63"/>
  <c r="L62"/>
  <c r="W63"/>
  <c r="W62"/>
  <c r="W61"/>
  <c r="S63"/>
  <c r="S62"/>
  <c r="S61"/>
  <c r="O61"/>
  <c r="L61"/>
  <c r="S60"/>
  <c r="W60"/>
  <c r="O60"/>
  <c r="L60"/>
  <c r="V63"/>
  <c r="R63"/>
  <c r="N63"/>
  <c r="J63"/>
  <c r="V62"/>
  <c r="R62"/>
  <c r="N62"/>
  <c r="J62"/>
  <c r="V61"/>
  <c r="R61"/>
  <c r="N61"/>
  <c r="J61"/>
  <c r="V60"/>
  <c r="R60"/>
  <c r="N60"/>
  <c r="J60"/>
  <c r="B5"/>
  <c r="B6"/>
  <c r="B27"/>
  <c r="A25"/>
  <c r="X72"/>
  <c r="E30"/>
  <c r="E33"/>
  <c r="M71"/>
  <c r="C30"/>
  <c r="P72"/>
  <c r="M70"/>
  <c r="M69"/>
  <c r="P70"/>
  <c r="T72"/>
  <c r="T71"/>
  <c r="T70"/>
  <c r="T69"/>
  <c r="X71"/>
  <c r="X70"/>
  <c r="X69"/>
  <c r="P71"/>
  <c r="P69"/>
  <c r="M72"/>
  <c r="T60"/>
  <c r="X62"/>
  <c r="P63"/>
  <c r="X60"/>
  <c r="T61"/>
  <c r="T62"/>
  <c r="T63"/>
  <c r="X61"/>
  <c r="M61"/>
  <c r="M62"/>
  <c r="X63"/>
  <c r="M63"/>
  <c r="P61"/>
  <c r="P62"/>
  <c r="P60"/>
  <c r="M60"/>
  <c r="AB41"/>
  <c r="AB40"/>
  <c r="AB39"/>
  <c r="S42"/>
  <c r="B13"/>
  <c r="AC42"/>
  <c r="AC40"/>
  <c r="AC41"/>
  <c r="AC39"/>
  <c r="T42"/>
  <c r="T41"/>
  <c r="T40"/>
  <c r="H42"/>
  <c r="L42"/>
  <c r="L41"/>
  <c r="L40"/>
  <c r="P42"/>
  <c r="P41"/>
  <c r="P40"/>
  <c r="AB42"/>
  <c r="H40"/>
  <c r="H41"/>
  <c r="E40"/>
  <c r="E42"/>
  <c r="E41"/>
  <c r="L39"/>
  <c r="L46"/>
  <c r="W42"/>
  <c r="W41"/>
  <c r="W40"/>
  <c r="W39"/>
  <c r="T39"/>
  <c r="S41"/>
  <c r="S40"/>
  <c r="S39"/>
  <c r="P39"/>
  <c r="H39"/>
  <c r="E39"/>
  <c r="O42"/>
  <c r="K42"/>
  <c r="G42"/>
  <c r="C42"/>
  <c r="O41"/>
  <c r="K41"/>
  <c r="G41"/>
  <c r="C41"/>
  <c r="O40"/>
  <c r="K40"/>
  <c r="G40"/>
  <c r="C40"/>
  <c r="O39"/>
  <c r="K39"/>
  <c r="G39"/>
  <c r="C39"/>
  <c r="A12"/>
  <c r="B15"/>
  <c r="O48"/>
  <c r="K48"/>
  <c r="G48"/>
  <c r="O49"/>
  <c r="K49"/>
  <c r="G49"/>
  <c r="C48"/>
  <c r="P49"/>
  <c r="P48"/>
  <c r="L49"/>
  <c r="L48"/>
  <c r="H49"/>
  <c r="H48"/>
  <c r="O47"/>
  <c r="P47"/>
  <c r="L47"/>
  <c r="K47"/>
  <c r="H47"/>
  <c r="G47"/>
  <c r="P46"/>
  <c r="O46"/>
  <c r="K46"/>
  <c r="H46"/>
  <c r="G46"/>
  <c r="E49"/>
  <c r="E48"/>
  <c r="E47"/>
  <c r="E46"/>
  <c r="C49"/>
  <c r="C47"/>
  <c r="C46"/>
  <c r="I39"/>
  <c r="Y42"/>
  <c r="Z42"/>
  <c r="C33"/>
  <c r="M73"/>
  <c r="T73"/>
  <c r="X73"/>
  <c r="P73"/>
  <c r="T64"/>
  <c r="M64"/>
  <c r="P64"/>
  <c r="X64"/>
  <c r="AD42"/>
  <c r="AD41"/>
  <c r="Q41"/>
  <c r="Q40"/>
  <c r="U42"/>
  <c r="U41"/>
  <c r="M40"/>
  <c r="M39"/>
  <c r="M42"/>
  <c r="I41"/>
  <c r="F39"/>
  <c r="M47"/>
  <c r="M46"/>
  <c r="Q49"/>
  <c r="I46"/>
  <c r="U39"/>
  <c r="AD39"/>
  <c r="F48"/>
  <c r="M49"/>
  <c r="Q42"/>
  <c r="I47"/>
  <c r="I48"/>
  <c r="F41"/>
  <c r="M41"/>
  <c r="M48"/>
  <c r="Q48"/>
  <c r="F46"/>
  <c r="Q39"/>
  <c r="F47"/>
  <c r="Q47"/>
  <c r="I49"/>
  <c r="F40"/>
  <c r="F42"/>
  <c r="U40"/>
  <c r="AD40"/>
  <c r="F49"/>
  <c r="Q46"/>
  <c r="I40"/>
  <c r="I42"/>
  <c r="Y41"/>
  <c r="Z41"/>
  <c r="Y39"/>
  <c r="Z39"/>
  <c r="Y40"/>
  <c r="Z40"/>
  <c r="Q43"/>
  <c r="M43"/>
  <c r="U43"/>
  <c r="AD43"/>
  <c r="M50"/>
  <c r="I43"/>
  <c r="I50"/>
  <c r="F43"/>
  <c r="Q50"/>
  <c r="F50"/>
  <c r="Z43"/>
</calcChain>
</file>

<file path=xl/sharedStrings.xml><?xml version="1.0" encoding="utf-8"?>
<sst xmlns="http://schemas.openxmlformats.org/spreadsheetml/2006/main" count="94" uniqueCount="46">
  <si>
    <t>GENERAL JOURNAL: Year-end adjusting entry</t>
  </si>
  <si>
    <t>Date</t>
  </si>
  <si>
    <t>Accounts</t>
  </si>
  <si>
    <t>Debit</t>
  </si>
  <si>
    <t xml:space="preserve"> </t>
  </si>
  <si>
    <t>Credit</t>
  </si>
  <si>
    <t>Dec. 31</t>
  </si>
  <si>
    <t>ACCOUNT TO BE DEBITED</t>
  </si>
  <si>
    <t>ACCOUNT TO BE CREDITED</t>
  </si>
  <si>
    <t>SELECT TYPE OF TRANSACTION</t>
  </si>
  <si>
    <t>GENERAL JOURNAL: Subsequent journal entry during the next year</t>
  </si>
  <si>
    <t>-</t>
  </si>
  <si>
    <t>Acct to debit</t>
  </si>
  <si>
    <t>Acct to cr</t>
  </si>
  <si>
    <t>Credit amount</t>
  </si>
  <si>
    <t>Debit amount</t>
  </si>
  <si>
    <t>2nd Debit amount</t>
  </si>
  <si>
    <t>2nd Acct to debit</t>
  </si>
  <si>
    <t>2nd credit amount</t>
  </si>
  <si>
    <t>1,000 miles have been driven on a leased a truck; rent will be calculated at $0.75 per mile</t>
  </si>
  <si>
    <t>Employees earning $18 per hour have worked 100 hours since last paid</t>
  </si>
  <si>
    <t>Borrowed $100,000 at 6% per annum on Dec. 1; the first interest payment is due Jan. 31</t>
  </si>
  <si>
    <t>No payments have been received on a $30,000 consulting engagement that is 40% complete</t>
  </si>
  <si>
    <t>Cash</t>
  </si>
  <si>
    <t>Accounts Receivable</t>
  </si>
  <si>
    <t>Wages Payable</t>
  </si>
  <si>
    <t>Interest Payable</t>
  </si>
  <si>
    <t>Rent Payable</t>
  </si>
  <si>
    <t>Service Revenue</t>
  </si>
  <si>
    <t>Rent Expense</t>
  </si>
  <si>
    <t>Interest Expense</t>
  </si>
  <si>
    <t>Wages Expense</t>
  </si>
  <si>
    <t>NO REVERSING ENTRY</t>
  </si>
  <si>
    <t>WITH REVERSING ENTRY</t>
  </si>
  <si>
    <t>Jan. 1</t>
  </si>
  <si>
    <t>To reverse entry from December 31</t>
  </si>
  <si>
    <t>FORMULAS FOR REVERSING ENTRY</t>
  </si>
  <si>
    <t>FORMULAS FOR additional ENTRY</t>
  </si>
  <si>
    <t>December 31</t>
  </si>
  <si>
    <t>January 1</t>
  </si>
  <si>
    <t>Transaction settlement</t>
  </si>
  <si>
    <t>No
Reversing</t>
  </si>
  <si>
    <t>With Reversing</t>
  </si>
  <si>
    <t xml:space="preserve"> Net impact on income</t>
  </si>
  <si>
    <t>GENERAL JOURNAL: Subsequent journal entries during the next year</t>
  </si>
  <si>
    <t xml:space="preserve">Use the "Select Type of Transaction" box pick list to select a particular year-end adjusting entry.  The Adjusting entry will automatically complete.
ASSUMING NO REVERSING ENTRIES:
Based on the transaction selected, complete the subsequent entry that would be necessary when the transaction settles.
ASSUMING REVERSING ENTRIES:
Based on the transaction selected, complete the reversing entry and subsequent entry at the time of transaction settlement.
After all selectable cells have turned green, review the table that follows below the entries and note that the income statement impact is the same regardless of whether adjusting entries are used, or not.
</t>
  </si>
</sst>
</file>

<file path=xl/styles.xml><?xml version="1.0" encoding="utf-8"?>
<styleSheet xmlns="http://schemas.openxmlformats.org/spreadsheetml/2006/main">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00_);_(* \(#,##0.00\);_(* &quot;-&quot;??_);_(@_)"/>
    <numFmt numFmtId="166" formatCode="[$-409]dd\-mmm\-yy;@"/>
  </numFmts>
  <fonts count="19">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i/>
      <sz val="10"/>
      <name val="Myriad Web Pro"/>
    </font>
    <font>
      <b/>
      <u/>
      <sz val="12"/>
      <name val="Myriad Web Pro"/>
    </font>
    <font>
      <sz val="10"/>
      <name val="Arial"/>
    </font>
    <font>
      <sz val="12"/>
      <name val="Myriad Web Pro"/>
    </font>
    <font>
      <b/>
      <u val="double"/>
      <sz val="12"/>
      <name val="Myriad Web Pro"/>
    </font>
    <font>
      <b/>
      <u val="singleAccounting"/>
      <sz val="12"/>
      <name val="Myriad Web Pro"/>
    </font>
  </fonts>
  <fills count="18">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AA892"/>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indexed="31"/>
        <bgColor indexed="64"/>
      </patternFill>
    </fill>
  </fills>
  <borders count="23">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4">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6" fontId="10" fillId="6" borderId="5" applyNumberFormat="0" applyFont="0" applyFill="0" applyAlignment="0">
      <alignment horizontal="left" vertical="center" wrapText="1"/>
    </xf>
    <xf numFmtId="166" fontId="4" fillId="0" borderId="5" applyNumberFormat="0" applyFont="0" applyFill="0" applyAlignment="0">
      <alignment horizontal="center" vertical="center" wrapText="1"/>
    </xf>
    <xf numFmtId="166"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6"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165" fontId="15" fillId="0" borderId="0" applyFont="0" applyFill="0" applyBorder="0" applyAlignment="0" applyProtection="0"/>
  </cellStyleXfs>
  <cellXfs count="89">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0" borderId="0" xfId="0" applyFont="1" applyProtection="1">
      <protection hidden="1"/>
    </xf>
    <xf numFmtId="0" fontId="4" fillId="0" borderId="0" xfId="0" applyFont="1" applyFill="1"/>
    <xf numFmtId="0" fontId="4" fillId="0" borderId="0" xfId="0" applyFont="1" applyFill="1" applyProtection="1">
      <protection hidden="1"/>
    </xf>
    <xf numFmtId="164" fontId="11" fillId="0" borderId="0" xfId="18" applyNumberFormat="1" applyFont="1" applyFill="1" applyBorder="1" applyAlignment="1" applyProtection="1">
      <alignment horizontal="center" vertical="center"/>
      <protection hidden="1"/>
    </xf>
    <xf numFmtId="0" fontId="12" fillId="11" borderId="10" xfId="0" applyFont="1" applyFill="1" applyBorder="1" applyAlignment="1" applyProtection="1">
      <alignment horizontal="center" vertical="center" wrapText="1"/>
      <protection hidden="1"/>
    </xf>
    <xf numFmtId="164" fontId="11" fillId="11" borderId="0" xfId="18" applyNumberFormat="1" applyFont="1" applyFill="1" applyBorder="1" applyAlignment="1" applyProtection="1">
      <alignment vertical="center"/>
      <protection hidden="1"/>
    </xf>
    <xf numFmtId="164" fontId="11" fillId="0" borderId="0" xfId="0" applyNumberFormat="1" applyFont="1" applyAlignment="1" applyProtection="1">
      <alignment vertical="center"/>
      <protection hidden="1"/>
    </xf>
    <xf numFmtId="0" fontId="11" fillId="0" borderId="10" xfId="0" applyFont="1" applyBorder="1" applyAlignment="1" applyProtection="1">
      <alignment horizontal="left" vertical="center"/>
      <protection locked="0" hidden="1"/>
    </xf>
    <xf numFmtId="165" fontId="11" fillId="0" borderId="11" xfId="0" applyNumberFormat="1" applyFont="1" applyBorder="1" applyAlignment="1" applyProtection="1">
      <alignment horizontal="center" vertical="center"/>
      <protection hidden="1"/>
    </xf>
    <xf numFmtId="165" fontId="11" fillId="0" borderId="0" xfId="18" applyNumberFormat="1" applyFont="1" applyFill="1" applyBorder="1" applyAlignment="1" applyProtection="1">
      <alignment horizontal="center" vertical="center"/>
      <protection hidden="1"/>
    </xf>
    <xf numFmtId="165" fontId="11" fillId="11" borderId="0" xfId="18" applyNumberFormat="1" applyFont="1" applyFill="1" applyBorder="1" applyAlignment="1" applyProtection="1">
      <alignment horizontal="center" vertical="center"/>
      <protection hidden="1"/>
    </xf>
    <xf numFmtId="0" fontId="4" fillId="11" borderId="0" xfId="0" applyFont="1" applyFill="1" applyProtection="1">
      <protection hidden="1"/>
    </xf>
    <xf numFmtId="0" fontId="12" fillId="0" borderId="0" xfId="18" applyFont="1" applyFill="1" applyAlignment="1" applyProtection="1">
      <alignment horizontal="center" vertical="center" wrapText="1"/>
      <protection hidden="1"/>
    </xf>
    <xf numFmtId="0" fontId="4" fillId="0" borderId="0" xfId="0" applyFont="1" applyFill="1" applyAlignment="1" applyProtection="1">
      <alignment vertical="top"/>
      <protection hidden="1"/>
    </xf>
    <xf numFmtId="0" fontId="4" fillId="0" borderId="0" xfId="0" applyFont="1" applyFill="1" applyAlignment="1" applyProtection="1">
      <alignment vertical="center"/>
      <protection hidden="1"/>
    </xf>
    <xf numFmtId="0" fontId="11" fillId="0" borderId="11" xfId="0" applyNumberFormat="1" applyFont="1" applyBorder="1" applyAlignment="1" applyProtection="1">
      <alignment horizontal="center" vertical="center"/>
      <protection hidden="1"/>
    </xf>
    <xf numFmtId="0" fontId="11" fillId="0" borderId="0" xfId="0" applyNumberFormat="1" applyFont="1" applyBorder="1" applyAlignment="1" applyProtection="1">
      <alignment horizontal="center" vertical="center"/>
      <protection hidden="1"/>
    </xf>
    <xf numFmtId="165" fontId="11" fillId="0" borderId="0" xfId="0" applyNumberFormat="1" applyFont="1" applyBorder="1" applyAlignment="1" applyProtection="1">
      <alignment horizontal="center" vertical="center"/>
      <protection hidden="1"/>
    </xf>
    <xf numFmtId="0" fontId="4" fillId="0" borderId="0" xfId="0" applyFont="1" applyFill="1" applyBorder="1" applyProtection="1">
      <protection hidden="1"/>
    </xf>
    <xf numFmtId="164" fontId="11" fillId="0" borderId="0" xfId="18" applyNumberFormat="1" applyFont="1" applyFill="1" applyBorder="1" applyAlignment="1" applyProtection="1">
      <alignment vertical="center"/>
      <protection hidden="1"/>
    </xf>
    <xf numFmtId="164" fontId="11" fillId="0" borderId="0" xfId="0" applyNumberFormat="1" applyFont="1" applyFill="1" applyAlignment="1" applyProtection="1">
      <alignment vertical="center"/>
      <protection hidden="1"/>
    </xf>
    <xf numFmtId="0" fontId="11" fillId="0" borderId="10" xfId="0" applyFont="1" applyBorder="1" applyAlignment="1" applyProtection="1">
      <alignment horizontal="left" vertical="center" indent="3"/>
      <protection locked="0" hidden="1"/>
    </xf>
    <xf numFmtId="0" fontId="11" fillId="0" borderId="0" xfId="0" applyNumberFormat="1" applyFont="1" applyFill="1" applyBorder="1" applyAlignment="1" applyProtection="1">
      <alignment horizontal="center" vertical="center"/>
      <protection hidden="1"/>
    </xf>
    <xf numFmtId="165" fontId="11" fillId="0" borderId="0" xfId="0" applyNumberFormat="1" applyFont="1" applyFill="1" applyBorder="1" applyAlignment="1" applyProtection="1">
      <alignment horizontal="center" vertical="center"/>
      <protection hidden="1"/>
    </xf>
    <xf numFmtId="164" fontId="11" fillId="0" borderId="0" xfId="0" applyNumberFormat="1" applyFont="1" applyFill="1" applyBorder="1" applyAlignment="1" applyProtection="1">
      <alignment vertical="center"/>
      <protection hidden="1"/>
    </xf>
    <xf numFmtId="0" fontId="4" fillId="11" borderId="0" xfId="0" applyFont="1" applyFill="1" applyAlignment="1" applyProtection="1">
      <alignment vertical="top"/>
      <protection hidden="1"/>
    </xf>
    <xf numFmtId="0" fontId="11" fillId="0" borderId="10" xfId="0" applyFont="1" applyBorder="1" applyAlignment="1" applyProtection="1">
      <alignment horizontal="left" vertical="center"/>
      <protection hidden="1"/>
    </xf>
    <xf numFmtId="0" fontId="13" fillId="0" borderId="0" xfId="0" applyFont="1" applyFill="1" applyAlignment="1" applyProtection="1">
      <alignment horizontal="left" vertical="center" wrapText="1"/>
      <protection hidden="1"/>
    </xf>
    <xf numFmtId="0" fontId="11" fillId="0" borderId="0" xfId="0" applyFont="1" applyFill="1" applyAlignment="1" applyProtection="1">
      <alignment horizontal="center" vertical="center" wrapText="1"/>
      <protection hidden="1"/>
    </xf>
    <xf numFmtId="164" fontId="11" fillId="0" borderId="0" xfId="0" applyNumberFormat="1" applyFont="1" applyFill="1" applyBorder="1" applyAlignment="1" applyProtection="1">
      <alignment horizontal="left" vertical="center"/>
      <protection hidden="1"/>
    </xf>
    <xf numFmtId="0" fontId="4" fillId="0" borderId="0" xfId="0" applyFont="1" applyFill="1" applyBorder="1" applyAlignment="1" applyProtection="1">
      <alignment vertical="top"/>
      <protection hidden="1"/>
    </xf>
    <xf numFmtId="0" fontId="4" fillId="12" borderId="0" xfId="0" applyFont="1" applyFill="1" applyProtection="1">
      <protection hidden="1"/>
    </xf>
    <xf numFmtId="0" fontId="4" fillId="13" borderId="0" xfId="0" applyFont="1" applyFill="1" applyProtection="1">
      <protection hidden="1"/>
    </xf>
    <xf numFmtId="0" fontId="4" fillId="14" borderId="0" xfId="0" applyFont="1" applyFill="1" applyProtection="1">
      <protection hidden="1"/>
    </xf>
    <xf numFmtId="164" fontId="11" fillId="0" borderId="10" xfId="0" applyNumberFormat="1" applyFont="1" applyBorder="1" applyAlignment="1" applyProtection="1">
      <alignment horizontal="center" vertical="center"/>
      <protection locked="0" hidden="1"/>
    </xf>
    <xf numFmtId="164" fontId="11" fillId="0" borderId="10" xfId="18" applyNumberFormat="1" applyFont="1" applyFill="1" applyBorder="1" applyAlignment="1" applyProtection="1">
      <alignment horizontal="center" vertical="center"/>
      <protection locked="0" hidden="1"/>
    </xf>
    <xf numFmtId="0" fontId="12" fillId="15" borderId="10" xfId="0" applyFont="1" applyFill="1" applyBorder="1" applyAlignment="1" applyProtection="1">
      <alignment horizontal="center" vertical="center" wrapText="1"/>
      <protection hidden="1"/>
    </xf>
    <xf numFmtId="0" fontId="12" fillId="16" borderId="10" xfId="0" applyFont="1" applyFill="1" applyBorder="1" applyAlignment="1" applyProtection="1">
      <alignment horizontal="center" vertical="center" wrapText="1"/>
      <protection hidden="1"/>
    </xf>
    <xf numFmtId="164" fontId="11" fillId="16" borderId="0" xfId="18" applyNumberFormat="1" applyFont="1" applyFill="1" applyBorder="1" applyAlignment="1" applyProtection="1">
      <alignment vertical="center"/>
      <protection hidden="1"/>
    </xf>
    <xf numFmtId="0" fontId="11" fillId="16" borderId="0" xfId="0" applyFont="1" applyFill="1" applyAlignment="1" applyProtection="1">
      <alignment horizontal="left" vertical="center" wrapText="1"/>
      <protection hidden="1"/>
    </xf>
    <xf numFmtId="164" fontId="11" fillId="16" borderId="10" xfId="0" applyNumberFormat="1" applyFont="1" applyFill="1" applyBorder="1" applyAlignment="1" applyProtection="1">
      <alignment horizontal="center" vertical="center"/>
      <protection locked="0" hidden="1"/>
    </xf>
    <xf numFmtId="165" fontId="11" fillId="16" borderId="0" xfId="18" applyNumberFormat="1" applyFont="1" applyFill="1" applyBorder="1" applyAlignment="1" applyProtection="1">
      <alignment horizontal="center" vertical="center"/>
      <protection hidden="1"/>
    </xf>
    <xf numFmtId="164" fontId="11" fillId="16" borderId="10" xfId="18" applyNumberFormat="1" applyFont="1" applyFill="1" applyBorder="1" applyAlignment="1" applyProtection="1">
      <alignment horizontal="center" vertical="center"/>
      <protection locked="0" hidden="1"/>
    </xf>
    <xf numFmtId="164" fontId="11" fillId="16" borderId="0" xfId="0" applyNumberFormat="1" applyFont="1" applyFill="1" applyAlignment="1" applyProtection="1">
      <alignment vertical="center"/>
      <protection hidden="1"/>
    </xf>
    <xf numFmtId="0" fontId="13" fillId="16" borderId="0" xfId="0" applyFont="1" applyFill="1" applyAlignment="1" applyProtection="1">
      <alignment horizontal="left" vertical="center" wrapText="1"/>
      <protection hidden="1"/>
    </xf>
    <xf numFmtId="164" fontId="11" fillId="16" borderId="0" xfId="18" applyNumberFormat="1" applyFont="1" applyFill="1" applyBorder="1" applyAlignment="1" applyProtection="1">
      <alignment horizontal="center" vertical="center"/>
      <protection hidden="1"/>
    </xf>
    <xf numFmtId="164" fontId="11" fillId="15" borderId="0" xfId="18" applyNumberFormat="1" applyFont="1" applyFill="1" applyBorder="1" applyAlignment="1" applyProtection="1">
      <alignment vertical="center"/>
      <protection hidden="1"/>
    </xf>
    <xf numFmtId="164" fontId="11" fillId="15" borderId="10" xfId="0" applyNumberFormat="1" applyFont="1" applyFill="1" applyBorder="1" applyAlignment="1" applyProtection="1">
      <alignment horizontal="center" vertical="center"/>
      <protection locked="0" hidden="1"/>
    </xf>
    <xf numFmtId="165" fontId="11" fillId="15" borderId="0" xfId="18" applyNumberFormat="1" applyFont="1" applyFill="1" applyBorder="1" applyAlignment="1" applyProtection="1">
      <alignment horizontal="center" vertical="center"/>
      <protection hidden="1"/>
    </xf>
    <xf numFmtId="164" fontId="11" fillId="15" borderId="10" xfId="18" applyNumberFormat="1" applyFont="1" applyFill="1" applyBorder="1" applyAlignment="1" applyProtection="1">
      <alignment horizontal="center" vertical="center"/>
      <protection locked="0" hidden="1"/>
    </xf>
    <xf numFmtId="0" fontId="11" fillId="15" borderId="0" xfId="0" applyNumberFormat="1" applyFont="1" applyFill="1" applyBorder="1" applyAlignment="1" applyProtection="1">
      <alignment horizontal="center" vertical="center"/>
      <protection hidden="1"/>
    </xf>
    <xf numFmtId="0" fontId="11" fillId="15" borderId="0" xfId="0" applyFont="1" applyFill="1" applyBorder="1" applyAlignment="1" applyProtection="1">
      <alignment horizontal="left" vertical="center"/>
      <protection hidden="1"/>
    </xf>
    <xf numFmtId="164" fontId="11" fillId="15" borderId="0" xfId="18" applyNumberFormat="1" applyFont="1" applyFill="1" applyBorder="1" applyAlignment="1" applyProtection="1">
      <alignment horizontal="center" vertical="center"/>
      <protection hidden="1"/>
    </xf>
    <xf numFmtId="165" fontId="11" fillId="15" borderId="0" xfId="0" applyNumberFormat="1" applyFont="1" applyFill="1" applyBorder="1" applyAlignment="1" applyProtection="1">
      <alignment horizontal="center" vertical="center"/>
      <protection hidden="1"/>
    </xf>
    <xf numFmtId="0" fontId="13" fillId="0" borderId="12" xfId="0" applyFont="1" applyFill="1" applyBorder="1" applyAlignment="1" applyProtection="1">
      <alignment horizontal="left" vertical="center" wrapText="1"/>
      <protection locked="0" hidden="1"/>
    </xf>
    <xf numFmtId="0" fontId="11" fillId="0" borderId="0" xfId="0" applyFont="1" applyFill="1" applyAlignment="1" applyProtection="1">
      <alignment horizontal="left" vertical="center"/>
      <protection hidden="1"/>
    </xf>
    <xf numFmtId="0" fontId="11" fillId="11" borderId="0" xfId="0" applyFont="1" applyFill="1" applyAlignment="1" applyProtection="1">
      <alignment horizontal="left" vertical="center" indent="3"/>
      <protection hidden="1"/>
    </xf>
    <xf numFmtId="164" fontId="11" fillId="0" borderId="0" xfId="23" applyNumberFormat="1" applyFont="1" applyFill="1" applyAlignment="1" applyProtection="1">
      <alignment horizontal="center" vertical="center"/>
      <protection hidden="1"/>
    </xf>
    <xf numFmtId="164" fontId="11" fillId="11" borderId="0" xfId="23" applyNumberFormat="1" applyFont="1" applyFill="1" applyBorder="1" applyAlignment="1" applyProtection="1">
      <alignment horizontal="center" vertical="center"/>
      <protection hidden="1"/>
    </xf>
    <xf numFmtId="0" fontId="11" fillId="15" borderId="10" xfId="0" applyFont="1" applyFill="1" applyBorder="1" applyAlignment="1" applyProtection="1">
      <alignment horizontal="left" vertical="center" indent="3"/>
      <protection locked="0" hidden="1"/>
    </xf>
    <xf numFmtId="0" fontId="4" fillId="15" borderId="0" xfId="0" applyFont="1" applyFill="1" applyAlignment="1" applyProtection="1">
      <alignment vertical="top"/>
      <protection hidden="1"/>
    </xf>
    <xf numFmtId="165" fontId="11" fillId="0" borderId="13" xfId="0" applyNumberFormat="1" applyFont="1" applyBorder="1" applyAlignment="1" applyProtection="1">
      <alignment horizontal="center" vertical="center"/>
      <protection hidden="1"/>
    </xf>
    <xf numFmtId="0" fontId="16" fillId="0" borderId="14" xfId="0" applyFont="1" applyFill="1" applyBorder="1" applyProtection="1">
      <protection hidden="1"/>
    </xf>
    <xf numFmtId="0" fontId="11" fillId="16" borderId="15" xfId="0" applyFont="1" applyFill="1" applyBorder="1" applyAlignment="1" applyProtection="1">
      <alignment horizontal="center" vertical="center" wrapText="1"/>
      <protection hidden="1"/>
    </xf>
    <xf numFmtId="165" fontId="12" fillId="0" borderId="16" xfId="0" applyNumberFormat="1" applyFont="1" applyFill="1" applyBorder="1" applyAlignment="1" applyProtection="1">
      <alignment horizontal="center" vertical="center"/>
      <protection hidden="1"/>
    </xf>
    <xf numFmtId="165" fontId="11" fillId="15" borderId="17" xfId="18" applyNumberFormat="1" applyFont="1" applyFill="1" applyBorder="1" applyAlignment="1" applyProtection="1">
      <alignment horizontal="center" vertical="center" wrapText="1"/>
      <protection hidden="1"/>
    </xf>
    <xf numFmtId="16" fontId="11" fillId="0" borderId="18" xfId="0" quotePrefix="1" applyNumberFormat="1" applyFont="1" applyFill="1" applyBorder="1" applyAlignment="1" applyProtection="1">
      <alignment horizontal="center" vertical="center"/>
      <protection hidden="1"/>
    </xf>
    <xf numFmtId="0" fontId="11" fillId="0" borderId="18" xfId="0" quotePrefix="1" applyFont="1" applyFill="1" applyBorder="1" applyAlignment="1" applyProtection="1">
      <alignment horizontal="center" vertical="center"/>
      <protection hidden="1"/>
    </xf>
    <xf numFmtId="0" fontId="11" fillId="0" borderId="18" xfId="0" applyFont="1" applyFill="1" applyBorder="1" applyAlignment="1" applyProtection="1">
      <alignment horizontal="center" vertical="center"/>
      <protection hidden="1"/>
    </xf>
    <xf numFmtId="0" fontId="11" fillId="0" borderId="20" xfId="0" applyFont="1" applyFill="1" applyBorder="1" applyAlignment="1" applyProtection="1">
      <alignment horizontal="center" vertical="center"/>
      <protection hidden="1"/>
    </xf>
    <xf numFmtId="164" fontId="12" fillId="16" borderId="0" xfId="23" applyNumberFormat="1" applyFont="1" applyFill="1" applyBorder="1" applyAlignment="1" applyProtection="1">
      <alignment horizontal="center" vertical="center"/>
      <protection hidden="1"/>
    </xf>
    <xf numFmtId="164" fontId="12" fillId="0" borderId="0" xfId="23" applyNumberFormat="1" applyFont="1" applyFill="1" applyBorder="1" applyAlignment="1" applyProtection="1">
      <alignment horizontal="center" vertical="center"/>
      <protection hidden="1"/>
    </xf>
    <xf numFmtId="164" fontId="12" fillId="15" borderId="19" xfId="23" applyNumberFormat="1" applyFont="1" applyFill="1" applyBorder="1" applyAlignment="1" applyProtection="1">
      <alignment horizontal="center" vertical="center"/>
      <protection hidden="1"/>
    </xf>
    <xf numFmtId="164" fontId="18" fillId="16" borderId="0" xfId="23" applyNumberFormat="1" applyFont="1" applyFill="1" applyBorder="1" applyAlignment="1" applyProtection="1">
      <alignment horizontal="center" vertical="center"/>
      <protection hidden="1"/>
    </xf>
    <xf numFmtId="164" fontId="14" fillId="15" borderId="19" xfId="23" applyNumberFormat="1" applyFont="1" applyFill="1" applyBorder="1" applyAlignment="1" applyProtection="1">
      <alignment horizontal="center" vertical="center"/>
      <protection hidden="1"/>
    </xf>
    <xf numFmtId="164" fontId="17" fillId="16" borderId="21" xfId="23" applyNumberFormat="1" applyFont="1" applyFill="1" applyBorder="1" applyAlignment="1" applyProtection="1">
      <alignment horizontal="center" vertical="center"/>
      <protection hidden="1"/>
    </xf>
    <xf numFmtId="164" fontId="12" fillId="0" borderId="21" xfId="23" applyNumberFormat="1" applyFont="1" applyFill="1" applyBorder="1" applyAlignment="1" applyProtection="1">
      <alignment horizontal="center" vertical="center"/>
      <protection hidden="1"/>
    </xf>
    <xf numFmtId="164" fontId="17" fillId="15" borderId="22" xfId="23" applyNumberFormat="1" applyFont="1" applyFill="1" applyBorder="1" applyAlignment="1" applyProtection="1">
      <alignment horizontal="center" vertical="center"/>
      <protection hidden="1"/>
    </xf>
    <xf numFmtId="164" fontId="16" fillId="0" borderId="0" xfId="23" applyNumberFormat="1" applyFont="1" applyFill="1" applyBorder="1" applyAlignment="1" applyProtection="1">
      <alignment horizontal="center" vertical="center"/>
      <protection hidden="1"/>
    </xf>
    <xf numFmtId="0" fontId="12" fillId="17" borderId="0" xfId="18" applyFont="1" applyFill="1" applyAlignment="1" applyProtection="1">
      <alignment horizontal="center" vertical="center" wrapText="1"/>
      <protection hidden="1"/>
    </xf>
    <xf numFmtId="0" fontId="12" fillId="17" borderId="9" xfId="0" applyFont="1" applyFill="1" applyBorder="1" applyAlignment="1" applyProtection="1">
      <alignment horizontal="left" vertical="center" wrapText="1"/>
      <protection hidden="1"/>
    </xf>
    <xf numFmtId="0" fontId="12" fillId="6" borderId="9" xfId="0" applyFont="1" applyFill="1" applyBorder="1" applyAlignment="1" applyProtection="1">
      <alignment horizontal="left" vertical="center" wrapText="1"/>
      <protection hidden="1"/>
    </xf>
    <xf numFmtId="0" fontId="12" fillId="15" borderId="9" xfId="0" applyFont="1" applyFill="1" applyBorder="1" applyAlignment="1" applyProtection="1">
      <alignment horizontal="left" vertical="center" wrapText="1"/>
      <protection hidden="1"/>
    </xf>
    <xf numFmtId="0" fontId="12" fillId="6" borderId="0" xfId="0" applyFont="1" applyFill="1" applyAlignment="1" applyProtection="1">
      <alignment horizontal="center" vertical="center"/>
      <protection hidden="1"/>
    </xf>
    <xf numFmtId="0" fontId="12" fillId="15" borderId="0" xfId="0" applyFont="1" applyFill="1" applyAlignment="1" applyProtection="1">
      <alignment horizontal="center" vertical="center"/>
      <protection hidden="1"/>
    </xf>
  </cellXfs>
  <cellStyles count="24">
    <cellStyle name="bsbody" xfId="1"/>
    <cellStyle name="bsfoot" xfId="2"/>
    <cellStyle name="bshead" xfId="3"/>
    <cellStyle name="Comma" xfId="23" builtin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21">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2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DCE6F1"/>
      <color rgb="FFFAA892"/>
      <color rgb="FFFF6969"/>
      <color rgb="FF00FF64"/>
      <color rgb="FFAEF280"/>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K104"/>
  <sheetViews>
    <sheetView tabSelected="1" workbookViewId="0">
      <selection activeCell="B7" sqref="B7"/>
    </sheetView>
  </sheetViews>
  <sheetFormatPr baseColWidth="10" defaultColWidth="0" defaultRowHeight="409.6" zeroHeight="1"/>
  <cols>
    <col min="1" max="1" width="9.5" style="1" customWidth="1"/>
    <col min="2" max="2" width="44" style="1" customWidth="1"/>
    <col min="3" max="3" width="11.6640625" style="1" customWidth="1"/>
    <col min="4" max="4" width="3.1640625" style="1" customWidth="1"/>
    <col min="5" max="5" width="11.6640625" style="1" customWidth="1"/>
    <col min="6" max="6" width="3.6640625" style="1" customWidth="1"/>
    <col min="7" max="7" width="3.5" style="1" hidden="1" customWidth="1"/>
    <col min="8" max="8" width="5.1640625" style="1" hidden="1" customWidth="1"/>
    <col min="9" max="9" width="3.6640625" style="1" hidden="1" customWidth="1"/>
    <col min="10" max="11" width="8.83203125" style="1" hidden="1" customWidth="1"/>
    <col min="12" max="37" width="0" style="1" hidden="1" customWidth="1"/>
    <col min="38" max="16384" width="8.83203125" style="1" hidden="1"/>
  </cols>
  <sheetData>
    <row r="1" spans="1:37" s="2" customFormat="1" ht="255" customHeight="1">
      <c r="A1" s="83" t="s">
        <v>45</v>
      </c>
      <c r="B1" s="83"/>
      <c r="C1" s="83"/>
      <c r="D1" s="83"/>
      <c r="E1" s="83"/>
      <c r="F1" s="15"/>
      <c r="G1" s="6"/>
      <c r="H1" s="6"/>
      <c r="I1" s="6"/>
      <c r="J1" s="6"/>
      <c r="K1" s="6"/>
      <c r="L1" s="6"/>
      <c r="M1" s="6"/>
      <c r="N1" s="15"/>
      <c r="O1" s="15"/>
      <c r="P1" s="15"/>
      <c r="Q1" s="15"/>
      <c r="R1" s="15"/>
      <c r="S1" s="15"/>
      <c r="T1" s="15"/>
      <c r="U1" s="15"/>
      <c r="V1" s="15"/>
      <c r="W1" s="15"/>
      <c r="X1" s="15"/>
      <c r="Y1" s="15"/>
      <c r="Z1" s="15"/>
      <c r="AA1" s="15"/>
      <c r="AB1" s="15"/>
      <c r="AC1" s="15"/>
      <c r="AD1" s="15"/>
      <c r="AE1" s="15"/>
      <c r="AF1" s="15"/>
      <c r="AG1" s="15"/>
      <c r="AH1" s="15"/>
      <c r="AI1" s="15"/>
      <c r="AJ1" s="15"/>
      <c r="AK1" s="15"/>
    </row>
    <row r="2" spans="1:37" s="5" customFormat="1" ht="24" customHeight="1">
      <c r="A2" s="16"/>
      <c r="B2" s="16"/>
      <c r="C2" s="16"/>
      <c r="D2" s="16"/>
      <c r="E2" s="1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1:37" s="3" customFormat="1" ht="24" customHeight="1">
      <c r="A3" s="84" t="s">
        <v>0</v>
      </c>
      <c r="B3" s="84"/>
      <c r="C3" s="84"/>
      <c r="D3" s="84"/>
      <c r="E3" s="84"/>
      <c r="F3" s="17"/>
      <c r="G3" s="17"/>
      <c r="H3" s="17"/>
      <c r="I3" s="17"/>
      <c r="J3" s="17"/>
      <c r="K3" s="17"/>
      <c r="L3" s="17"/>
      <c r="M3" s="17"/>
      <c r="N3" s="29"/>
      <c r="O3" s="29"/>
      <c r="P3" s="29"/>
      <c r="Q3" s="29"/>
      <c r="R3" s="29"/>
      <c r="S3" s="29"/>
      <c r="T3" s="29"/>
      <c r="U3" s="29"/>
      <c r="V3" s="29"/>
      <c r="W3" s="29"/>
      <c r="X3" s="29"/>
      <c r="Y3" s="29"/>
      <c r="Z3" s="29"/>
      <c r="AA3" s="29"/>
      <c r="AB3" s="29"/>
      <c r="AC3" s="29"/>
      <c r="AD3" s="29"/>
      <c r="AE3" s="29"/>
      <c r="AF3" s="29"/>
      <c r="AG3" s="29"/>
      <c r="AH3" s="29"/>
      <c r="AI3" s="29"/>
      <c r="AJ3" s="29"/>
      <c r="AK3" s="29"/>
    </row>
    <row r="4" spans="1:37" s="3" customFormat="1" ht="19.5" customHeight="1">
      <c r="A4" s="8" t="s">
        <v>1</v>
      </c>
      <c r="B4" s="8" t="s">
        <v>2</v>
      </c>
      <c r="C4" s="8" t="s">
        <v>3</v>
      </c>
      <c r="D4" s="8" t="s">
        <v>4</v>
      </c>
      <c r="E4" s="8" t="s">
        <v>5</v>
      </c>
      <c r="F4" s="17"/>
      <c r="G4" s="17"/>
      <c r="H4" s="17"/>
      <c r="I4" s="17"/>
      <c r="J4" s="17"/>
      <c r="K4" s="17"/>
      <c r="L4" s="17"/>
      <c r="M4" s="17"/>
      <c r="N4" s="29"/>
      <c r="O4" s="29"/>
      <c r="P4" s="29"/>
      <c r="Q4" s="29"/>
      <c r="R4" s="29"/>
      <c r="S4" s="29"/>
      <c r="T4" s="29"/>
      <c r="U4" s="29"/>
      <c r="V4" s="29"/>
      <c r="W4" s="29"/>
      <c r="X4" s="29"/>
      <c r="Y4" s="29"/>
      <c r="Z4" s="29"/>
      <c r="AA4" s="29"/>
      <c r="AB4" s="29"/>
      <c r="AC4" s="29"/>
      <c r="AD4" s="29"/>
      <c r="AE4" s="29"/>
      <c r="AF4" s="29"/>
      <c r="AG4" s="29"/>
      <c r="AH4" s="29"/>
      <c r="AI4" s="29"/>
      <c r="AJ4" s="29"/>
      <c r="AK4" s="29"/>
    </row>
    <row r="5" spans="1:37" ht="24" customHeight="1">
      <c r="A5" s="19" t="s">
        <v>6</v>
      </c>
      <c r="B5" s="59" t="str">
        <f>IF($B$7="1,000 miles have been driven on a leased a truck; rent will be calculated at $0.75 per mile","Rent Expense",IF($B$7="Employees earning $18 per hour have worked 100 hours since last paid","Wages Expense",IF($B$7="Borrowed $100,000 at 6% per annum on Dec. 1; the first interest payment is due Jan. 31","Interest Expense",IF($B$7="No payments have been received on a $30,000 consulting engagement that is 40% complete","Accounts Receivable",""))))</f>
        <v/>
      </c>
      <c r="C5" s="61" t="str">
        <f>IF($B$7="1,000 miles have been driven on a leased a truck; rent will be calculated at $0.75 per mile",750,IF($B$7="Employees earning $18 per hour have worked 100 hours since last paid",1800,IF($B$7="Borrowed $100,000 at 6% per annum on Dec. 1; the first interest payment is due Jan. 31",500,IF($B$7="No payments have been received on a $30,000 consulting engagement that is 40% complete",12000,""))))</f>
        <v/>
      </c>
      <c r="D5" s="21"/>
      <c r="E5" s="13" t="s">
        <v>4</v>
      </c>
      <c r="F5" s="6"/>
      <c r="G5" s="6"/>
      <c r="H5" s="6"/>
      <c r="I5" s="6"/>
      <c r="J5" s="6"/>
      <c r="K5" s="6"/>
      <c r="L5" s="6"/>
      <c r="M5" s="6"/>
      <c r="N5" s="4"/>
      <c r="O5" s="4"/>
      <c r="P5" s="4"/>
      <c r="Q5" s="4"/>
      <c r="R5" s="4"/>
      <c r="S5" s="4"/>
      <c r="T5" s="4"/>
      <c r="U5" s="4"/>
      <c r="V5" s="4"/>
      <c r="W5" s="4"/>
      <c r="X5" s="4"/>
      <c r="Y5" s="4"/>
      <c r="Z5" s="4"/>
      <c r="AA5" s="4"/>
      <c r="AB5" s="4"/>
      <c r="AC5" s="4"/>
      <c r="AD5" s="4"/>
      <c r="AE5" s="4"/>
      <c r="AF5" s="4"/>
      <c r="AG5" s="4"/>
      <c r="AH5" s="4"/>
      <c r="AI5" s="4"/>
      <c r="AJ5" s="4"/>
      <c r="AK5" s="4"/>
    </row>
    <row r="6" spans="1:37" s="3" customFormat="1" ht="24" customHeight="1">
      <c r="A6" s="9" t="s">
        <v>4</v>
      </c>
      <c r="B6" s="60" t="str">
        <f>IF($B$7="1,000 miles have been driven on a leased a truck; rent will be calculated at $0.75 per mile","Rent Payable",IF($B$7="Employees earning $18 per hour have worked 100 hours since last paid","Wages Payable",IF($B$7="Borrowed $100,000 at 6% per annum on Dec. 1; the first interest payment is due Jan. 31","Interest Payable",IF($B$7="No payments have been received on a $30,000 consulting engagement that is 40% complete","Service Revenue",""))))</f>
        <v/>
      </c>
      <c r="C6" s="14" t="s">
        <v>4</v>
      </c>
      <c r="D6" s="14"/>
      <c r="E6" s="62" t="str">
        <f>C5</f>
        <v/>
      </c>
      <c r="F6" s="18"/>
      <c r="G6" s="17"/>
      <c r="H6" s="17"/>
      <c r="I6" s="17"/>
      <c r="J6" s="17"/>
      <c r="K6" s="17"/>
      <c r="L6" s="17"/>
      <c r="M6" s="17"/>
      <c r="N6" s="29"/>
      <c r="O6" s="29"/>
      <c r="P6" s="29"/>
      <c r="Q6" s="29"/>
      <c r="R6" s="29"/>
      <c r="S6" s="29"/>
      <c r="T6" s="29"/>
      <c r="U6" s="29"/>
      <c r="V6" s="29"/>
      <c r="W6" s="29"/>
      <c r="X6" s="29"/>
      <c r="Y6" s="29"/>
      <c r="Z6" s="29"/>
      <c r="AA6" s="29"/>
      <c r="AB6" s="29"/>
      <c r="AC6" s="29"/>
      <c r="AD6" s="29"/>
      <c r="AE6" s="29"/>
      <c r="AF6" s="29"/>
      <c r="AG6" s="29"/>
      <c r="AH6" s="29"/>
      <c r="AI6" s="29"/>
      <c r="AJ6" s="29"/>
      <c r="AK6" s="29"/>
    </row>
    <row r="7" spans="1:37" ht="40.5" customHeight="1">
      <c r="A7" s="10" t="s">
        <v>4</v>
      </c>
      <c r="B7" s="58" t="s">
        <v>9</v>
      </c>
      <c r="C7" s="7"/>
      <c r="D7" s="7"/>
      <c r="E7" s="7"/>
      <c r="F7" s="6"/>
      <c r="G7" s="6"/>
      <c r="H7" s="6"/>
      <c r="I7" s="6"/>
      <c r="J7" s="6"/>
      <c r="K7" s="6"/>
      <c r="L7" s="6"/>
      <c r="M7" s="4"/>
      <c r="N7" s="4"/>
      <c r="O7" s="4"/>
      <c r="P7" s="4"/>
      <c r="Q7" s="4"/>
      <c r="R7" s="4"/>
      <c r="S7" s="4"/>
      <c r="T7" s="4"/>
      <c r="U7" s="4"/>
      <c r="V7" s="4"/>
      <c r="W7" s="4"/>
      <c r="X7" s="4"/>
      <c r="Y7" s="4"/>
      <c r="Z7" s="4"/>
      <c r="AA7" s="4"/>
      <c r="AB7" s="4"/>
      <c r="AC7" s="4"/>
      <c r="AD7" s="4"/>
      <c r="AE7" s="4"/>
      <c r="AF7" s="4"/>
      <c r="AG7" s="4"/>
      <c r="AH7" s="4"/>
      <c r="AI7" s="4"/>
      <c r="AJ7" s="4"/>
      <c r="AK7" s="4"/>
    </row>
    <row r="8" spans="1:37" ht="40.5" customHeight="1">
      <c r="A8" s="10"/>
      <c r="B8" s="31"/>
      <c r="C8" s="7"/>
      <c r="D8" s="7"/>
      <c r="E8" s="7"/>
      <c r="F8" s="6"/>
      <c r="G8" s="6"/>
      <c r="H8" s="6"/>
      <c r="I8" s="6"/>
      <c r="J8" s="6"/>
      <c r="K8" s="6"/>
      <c r="L8" s="6"/>
      <c r="M8" s="4"/>
      <c r="N8" s="4"/>
      <c r="O8" s="4"/>
      <c r="P8" s="4"/>
      <c r="Q8" s="4"/>
      <c r="R8" s="4"/>
      <c r="S8" s="4"/>
      <c r="T8" s="4"/>
      <c r="U8" s="4"/>
      <c r="V8" s="4"/>
      <c r="W8" s="4"/>
      <c r="X8" s="4"/>
      <c r="Y8" s="4"/>
      <c r="Z8" s="4"/>
      <c r="AA8" s="4"/>
      <c r="AB8" s="4"/>
      <c r="AC8" s="4"/>
      <c r="AD8" s="4"/>
      <c r="AE8" s="4"/>
      <c r="AF8" s="4"/>
      <c r="AG8" s="4"/>
      <c r="AH8" s="4"/>
      <c r="AI8" s="4"/>
      <c r="AJ8" s="4"/>
      <c r="AK8" s="4"/>
    </row>
    <row r="9" spans="1:37" ht="38.25" customHeight="1">
      <c r="A9" s="87" t="s">
        <v>32</v>
      </c>
      <c r="B9" s="87"/>
      <c r="C9" s="87"/>
      <c r="D9" s="87"/>
      <c r="E9" s="87"/>
      <c r="F9" s="6"/>
      <c r="G9" s="6"/>
      <c r="H9" s="6"/>
      <c r="I9" s="6"/>
      <c r="J9" s="6"/>
      <c r="K9" s="6"/>
      <c r="L9" s="6"/>
      <c r="M9" s="6"/>
      <c r="N9" s="4"/>
      <c r="O9" s="4"/>
      <c r="P9" s="4"/>
      <c r="Q9" s="4"/>
      <c r="R9" s="4"/>
      <c r="S9" s="4"/>
      <c r="T9" s="4"/>
      <c r="U9" s="4"/>
      <c r="V9" s="4"/>
      <c r="W9" s="4"/>
      <c r="X9" s="4"/>
      <c r="Y9" s="4"/>
      <c r="Z9" s="4"/>
      <c r="AA9" s="4"/>
      <c r="AB9" s="4"/>
      <c r="AC9" s="4"/>
      <c r="AD9" s="4"/>
      <c r="AE9" s="4"/>
      <c r="AF9" s="4"/>
      <c r="AG9" s="4"/>
      <c r="AH9" s="4"/>
      <c r="AI9" s="4"/>
      <c r="AJ9" s="4"/>
      <c r="AK9" s="4"/>
    </row>
    <row r="10" spans="1:37" s="3" customFormat="1" ht="24" customHeight="1">
      <c r="A10" s="85" t="s">
        <v>10</v>
      </c>
      <c r="B10" s="85"/>
      <c r="C10" s="85"/>
      <c r="D10" s="85"/>
      <c r="E10" s="85"/>
      <c r="F10" s="17"/>
      <c r="G10" s="17"/>
      <c r="H10" s="17"/>
      <c r="I10" s="17"/>
      <c r="J10" s="17"/>
      <c r="K10" s="17"/>
      <c r="L10" s="17"/>
      <c r="M10" s="17"/>
      <c r="N10" s="29"/>
      <c r="O10" s="29"/>
      <c r="P10" s="29"/>
      <c r="Q10" s="29"/>
      <c r="R10" s="29"/>
      <c r="S10" s="29"/>
      <c r="T10" s="29"/>
      <c r="U10" s="29"/>
      <c r="V10" s="29"/>
      <c r="W10" s="29"/>
      <c r="X10" s="29"/>
      <c r="Y10" s="29"/>
      <c r="Z10" s="29"/>
      <c r="AA10" s="29"/>
      <c r="AB10" s="29"/>
      <c r="AC10" s="29"/>
      <c r="AD10" s="29"/>
      <c r="AE10" s="29"/>
      <c r="AF10" s="29"/>
      <c r="AG10" s="29"/>
      <c r="AH10" s="29"/>
      <c r="AI10" s="29"/>
      <c r="AJ10" s="29"/>
      <c r="AK10" s="29"/>
    </row>
    <row r="11" spans="1:37" s="3" customFormat="1" ht="19.5" customHeight="1">
      <c r="A11" s="41" t="s">
        <v>1</v>
      </c>
      <c r="B11" s="41" t="s">
        <v>2</v>
      </c>
      <c r="C11" s="41" t="s">
        <v>3</v>
      </c>
      <c r="D11" s="41" t="s">
        <v>4</v>
      </c>
      <c r="E11" s="41" t="s">
        <v>5</v>
      </c>
      <c r="F11" s="17"/>
      <c r="G11" s="17"/>
      <c r="H11" s="17"/>
      <c r="I11" s="17"/>
      <c r="J11" s="17"/>
      <c r="K11" s="17"/>
      <c r="L11" s="17" t="s">
        <v>11</v>
      </c>
      <c r="M11" s="17"/>
      <c r="N11" s="29"/>
      <c r="O11" s="29"/>
      <c r="P11" s="29"/>
      <c r="Q11" s="29"/>
      <c r="R11" s="29"/>
      <c r="S11" s="29"/>
      <c r="T11" s="29"/>
      <c r="U11" s="29"/>
      <c r="V11" s="29"/>
      <c r="W11" s="29"/>
      <c r="X11" s="29"/>
      <c r="Y11" s="29"/>
      <c r="Z11" s="29"/>
      <c r="AA11" s="29"/>
      <c r="AB11" s="29"/>
      <c r="AC11" s="29"/>
      <c r="AD11" s="29"/>
      <c r="AE11" s="29"/>
      <c r="AF11" s="29"/>
      <c r="AG11" s="29"/>
      <c r="AH11" s="29"/>
      <c r="AI11" s="29"/>
      <c r="AJ11" s="29"/>
      <c r="AK11" s="29"/>
    </row>
    <row r="12" spans="1:37" ht="24" customHeight="1">
      <c r="A12" s="32" t="str">
        <f>IF($B$7="1,000 miles have been driven on a leased a truck; rent will be calculated at $0.75 per mile","Jan. 2",IF($B$7="Employees earning $18 per hour have worked 100 hours since last paid","Jan. 6",IF($B$7="Borrowed $100,000 at 6% per annum on Dec. 1; the first interest payment is due Jan. 31","Jan. 31",IF($B$7="No payments have been received on a $30,000 consulting engagement that is 40% complete","Feb. 28",""))))</f>
        <v/>
      </c>
      <c r="B12" s="11" t="s">
        <v>7</v>
      </c>
      <c r="C12" s="38">
        <v>0</v>
      </c>
      <c r="D12" s="12"/>
      <c r="E12" s="13" t="s">
        <v>4</v>
      </c>
      <c r="F12" s="6"/>
      <c r="G12" s="6"/>
      <c r="H12" s="6"/>
      <c r="I12" s="6"/>
      <c r="J12" s="6"/>
      <c r="K12" s="6"/>
      <c r="L12" s="6">
        <v>0</v>
      </c>
      <c r="M12" s="6"/>
      <c r="N12" s="4"/>
      <c r="O12" s="4"/>
      <c r="P12" s="4"/>
      <c r="Q12" s="4"/>
      <c r="R12" s="4"/>
      <c r="S12" s="4"/>
      <c r="T12" s="4"/>
      <c r="U12" s="4"/>
      <c r="V12" s="4"/>
      <c r="W12" s="4"/>
      <c r="X12" s="4"/>
      <c r="Y12" s="4"/>
      <c r="Z12" s="4"/>
      <c r="AA12" s="4"/>
      <c r="AB12" s="4"/>
      <c r="AC12" s="4"/>
      <c r="AD12" s="4"/>
      <c r="AE12" s="4"/>
      <c r="AF12" s="4"/>
      <c r="AG12" s="4"/>
      <c r="AH12" s="4"/>
      <c r="AI12" s="4"/>
      <c r="AJ12" s="4"/>
      <c r="AK12" s="4"/>
    </row>
    <row r="13" spans="1:37" s="3" customFormat="1" ht="24" customHeight="1">
      <c r="A13" s="42" t="s">
        <v>4</v>
      </c>
      <c r="B13" s="43" t="str">
        <f>IF($B$7="1,000 miles have been driven on a leased a truck; rent will be calculated at $0.75 per mile","Rent Payable",IF($B$7="Employees earning $18 per hour have worked 100 hours since last paid","Wages Expense",IF($B$7="Borrowed $100,000 at 6% per annum on Dec. 1; the first interest payment is due Jan. 31","Interest Payable",IF($B$7="No payments have been received on a $30,000 consulting engagement that is 40% complete","          Accounts Receivable",""))))</f>
        <v/>
      </c>
      <c r="C13" s="44">
        <v>0</v>
      </c>
      <c r="D13" s="45"/>
      <c r="E13" s="46">
        <v>0</v>
      </c>
      <c r="F13" s="18"/>
      <c r="G13" s="17"/>
      <c r="H13" s="17"/>
      <c r="I13" s="17"/>
      <c r="J13" s="17"/>
      <c r="K13" s="17"/>
      <c r="L13" s="17">
        <v>150</v>
      </c>
      <c r="M13" s="17"/>
      <c r="N13" s="29"/>
      <c r="O13" s="29"/>
      <c r="P13" s="29"/>
      <c r="Q13" s="29"/>
      <c r="R13" s="29"/>
      <c r="S13" s="29"/>
      <c r="T13" s="29"/>
      <c r="U13" s="29"/>
      <c r="V13" s="29"/>
      <c r="W13" s="29"/>
      <c r="X13" s="29"/>
      <c r="Y13" s="29"/>
      <c r="Z13" s="29"/>
      <c r="AA13" s="29"/>
      <c r="AB13" s="29"/>
      <c r="AC13" s="29"/>
      <c r="AD13" s="29"/>
      <c r="AE13" s="29"/>
      <c r="AF13" s="29"/>
      <c r="AG13" s="29"/>
      <c r="AH13" s="29"/>
      <c r="AI13" s="29"/>
      <c r="AJ13" s="29"/>
      <c r="AK13" s="29"/>
    </row>
    <row r="14" spans="1:37" ht="24" customHeight="1">
      <c r="A14" s="20" t="s">
        <v>4</v>
      </c>
      <c r="B14" s="25" t="s">
        <v>8</v>
      </c>
      <c r="C14" s="22"/>
      <c r="D14" s="21"/>
      <c r="E14" s="39">
        <v>0</v>
      </c>
      <c r="F14" s="6"/>
      <c r="G14" s="6"/>
      <c r="H14" s="6"/>
      <c r="I14" s="6"/>
      <c r="J14" s="6"/>
      <c r="K14" s="6"/>
      <c r="L14" s="6">
        <v>500</v>
      </c>
      <c r="M14" s="6"/>
      <c r="N14" s="4"/>
      <c r="O14" s="4"/>
      <c r="P14" s="4"/>
      <c r="Q14" s="4"/>
      <c r="R14" s="4"/>
      <c r="S14" s="4"/>
      <c r="T14" s="4"/>
      <c r="U14" s="4"/>
      <c r="V14" s="4"/>
      <c r="W14" s="4"/>
      <c r="X14" s="4"/>
      <c r="Y14" s="4"/>
      <c r="Z14" s="4"/>
      <c r="AA14" s="4"/>
      <c r="AB14" s="4"/>
      <c r="AC14" s="4"/>
      <c r="AD14" s="4"/>
      <c r="AE14" s="4"/>
      <c r="AF14" s="4"/>
      <c r="AG14" s="4"/>
      <c r="AH14" s="4"/>
      <c r="AI14" s="4"/>
      <c r="AJ14" s="4"/>
      <c r="AK14" s="4"/>
    </row>
    <row r="15" spans="1:37" ht="40.5" customHeight="1">
      <c r="A15" s="47" t="s">
        <v>4</v>
      </c>
      <c r="B15" s="48" t="str">
        <f>IF($B$7="1,000 miles have been driven on a leased a truck; rent will be calculated at $0.75 per mile","Returned the truck, now having been driven 1,200 miles, and paid the full amount due",IF($B$7="Employees earning $18 per hour have worked 100 hours since last paid","Paid employess for 150 hours of labor, including accrual from end of prior year",IF($B$7="Borrowed $100,000 at 6% per annum on Dec. 1; the first interest payment is due Jan. 31","Paid the correct amount of interest due on the loan for the last two full months",IF($B$7="No payments have been received on a $30,000 consulting engagement that is 40% complete","Completed and collected the full amount due on the consulting agreement",""))))</f>
        <v/>
      </c>
      <c r="C15" s="49"/>
      <c r="D15" s="49"/>
      <c r="E15" s="49"/>
      <c r="F15" s="6"/>
      <c r="G15" s="6"/>
      <c r="H15" s="6"/>
      <c r="I15" s="6"/>
      <c r="J15" s="6"/>
      <c r="K15" s="6"/>
      <c r="L15" s="6">
        <v>750</v>
      </c>
      <c r="M15" s="4"/>
      <c r="N15" s="4"/>
      <c r="O15" s="4"/>
      <c r="P15" s="4"/>
      <c r="Q15" s="4"/>
      <c r="R15" s="4"/>
      <c r="S15" s="4"/>
      <c r="T15" s="4"/>
      <c r="U15" s="4"/>
      <c r="V15" s="4"/>
      <c r="W15" s="4"/>
      <c r="X15" s="4"/>
      <c r="Y15" s="4"/>
      <c r="Z15" s="4"/>
      <c r="AA15" s="4"/>
      <c r="AB15" s="4"/>
      <c r="AC15" s="4"/>
      <c r="AD15" s="4"/>
      <c r="AE15" s="4"/>
      <c r="AF15" s="4"/>
      <c r="AG15" s="4"/>
      <c r="AH15" s="4"/>
      <c r="AI15" s="4"/>
      <c r="AJ15" s="4"/>
      <c r="AK15" s="4"/>
    </row>
    <row r="16" spans="1:37" ht="24" customHeight="1">
      <c r="A16" s="22"/>
      <c r="B16" s="22"/>
      <c r="C16" s="22"/>
      <c r="D16" s="22"/>
      <c r="E16" s="22"/>
      <c r="F16" s="6"/>
      <c r="G16" s="6"/>
      <c r="H16" s="6"/>
      <c r="I16" s="6"/>
      <c r="J16" s="6"/>
      <c r="K16" s="6"/>
      <c r="L16" s="6">
        <v>900</v>
      </c>
      <c r="M16" s="6"/>
      <c r="N16" s="4"/>
      <c r="O16" s="4"/>
      <c r="P16" s="4"/>
      <c r="Q16" s="4"/>
      <c r="R16" s="4"/>
      <c r="S16" s="4"/>
      <c r="T16" s="4"/>
      <c r="U16" s="4"/>
      <c r="V16" s="4"/>
      <c r="W16" s="4"/>
      <c r="X16" s="4"/>
      <c r="Y16" s="4"/>
      <c r="Z16" s="4"/>
      <c r="AA16" s="4"/>
      <c r="AB16" s="4"/>
      <c r="AC16" s="4"/>
      <c r="AD16" s="4"/>
      <c r="AE16" s="4"/>
      <c r="AF16" s="4"/>
      <c r="AG16" s="4"/>
      <c r="AH16" s="4"/>
      <c r="AI16" s="4"/>
      <c r="AJ16" s="4"/>
      <c r="AK16" s="4"/>
    </row>
    <row r="17" spans="1:37" ht="38.25" customHeight="1">
      <c r="A17" s="4"/>
      <c r="B17" s="4"/>
      <c r="C17" s="4"/>
      <c r="D17" s="4"/>
      <c r="E17" s="6"/>
      <c r="F17" s="6"/>
      <c r="G17" s="6"/>
      <c r="H17" s="6"/>
      <c r="I17" s="6"/>
      <c r="J17" s="6"/>
      <c r="K17" s="6"/>
      <c r="L17" s="6"/>
      <c r="M17" s="6"/>
      <c r="N17" s="4"/>
      <c r="O17" s="4"/>
      <c r="P17" s="4"/>
      <c r="Q17" s="4"/>
      <c r="R17" s="4"/>
      <c r="S17" s="4"/>
      <c r="T17" s="4"/>
      <c r="U17" s="4"/>
      <c r="V17" s="4"/>
      <c r="W17" s="4"/>
      <c r="X17" s="4"/>
      <c r="Y17" s="4"/>
      <c r="Z17" s="4"/>
      <c r="AA17" s="4"/>
      <c r="AB17" s="4"/>
      <c r="AC17" s="4"/>
      <c r="AD17" s="4"/>
      <c r="AE17" s="4"/>
      <c r="AF17" s="4"/>
      <c r="AG17" s="4"/>
      <c r="AH17" s="4"/>
      <c r="AI17" s="4"/>
      <c r="AJ17" s="4"/>
      <c r="AK17" s="4"/>
    </row>
    <row r="18" spans="1:37" ht="38.25" customHeight="1">
      <c r="A18" s="88" t="s">
        <v>33</v>
      </c>
      <c r="B18" s="88"/>
      <c r="C18" s="88"/>
      <c r="D18" s="88"/>
      <c r="E18" s="88"/>
      <c r="F18" s="6"/>
      <c r="G18" s="6"/>
      <c r="H18" s="6"/>
      <c r="I18" s="6"/>
      <c r="J18" s="6"/>
      <c r="K18" s="6"/>
      <c r="L18" s="6"/>
      <c r="M18" s="6"/>
      <c r="N18" s="4"/>
      <c r="O18" s="4"/>
      <c r="P18" s="4"/>
      <c r="Q18" s="4"/>
      <c r="R18" s="4"/>
      <c r="S18" s="4"/>
      <c r="T18" s="4"/>
      <c r="U18" s="4"/>
      <c r="V18" s="4"/>
      <c r="W18" s="4"/>
      <c r="X18" s="4"/>
      <c r="Y18" s="4"/>
      <c r="Z18" s="4"/>
      <c r="AA18" s="4"/>
      <c r="AB18" s="4"/>
      <c r="AC18" s="4"/>
      <c r="AD18" s="4"/>
      <c r="AE18" s="4"/>
      <c r="AF18" s="4"/>
      <c r="AG18" s="4"/>
      <c r="AH18" s="4"/>
      <c r="AI18" s="4"/>
      <c r="AJ18" s="4"/>
      <c r="AK18" s="4"/>
    </row>
    <row r="19" spans="1:37" s="3" customFormat="1" ht="24" customHeight="1">
      <c r="A19" s="86" t="s">
        <v>44</v>
      </c>
      <c r="B19" s="86"/>
      <c r="C19" s="86"/>
      <c r="D19" s="86"/>
      <c r="E19" s="86"/>
      <c r="F19" s="17"/>
      <c r="G19" s="17"/>
      <c r="H19" s="17"/>
      <c r="I19" s="17"/>
      <c r="J19" s="17"/>
      <c r="K19" s="17"/>
      <c r="L19" s="17"/>
      <c r="M19" s="17"/>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37" s="3" customFormat="1" ht="19.5" customHeight="1">
      <c r="A20" s="40" t="s">
        <v>1</v>
      </c>
      <c r="B20" s="40" t="s">
        <v>2</v>
      </c>
      <c r="C20" s="40" t="s">
        <v>3</v>
      </c>
      <c r="D20" s="40" t="s">
        <v>4</v>
      </c>
      <c r="E20" s="40" t="s">
        <v>5</v>
      </c>
      <c r="F20" s="17"/>
      <c r="G20" s="17"/>
      <c r="H20" s="17"/>
      <c r="I20" s="17"/>
      <c r="J20" s="17"/>
      <c r="K20" s="17"/>
      <c r="L20" s="17" t="s">
        <v>11</v>
      </c>
      <c r="M20" s="17"/>
      <c r="N20" s="29"/>
      <c r="O20" s="29"/>
      <c r="P20" s="29"/>
      <c r="Q20" s="29"/>
      <c r="R20" s="29"/>
      <c r="S20" s="29"/>
      <c r="T20" s="29"/>
      <c r="U20" s="29"/>
      <c r="V20" s="29"/>
      <c r="W20" s="29"/>
      <c r="X20" s="29"/>
      <c r="Y20" s="29"/>
      <c r="Z20" s="29"/>
      <c r="AA20" s="29"/>
      <c r="AB20" s="29"/>
      <c r="AC20" s="29"/>
      <c r="AD20" s="29"/>
      <c r="AE20" s="29"/>
      <c r="AF20" s="29"/>
      <c r="AG20" s="29"/>
      <c r="AH20" s="29"/>
      <c r="AI20" s="29"/>
      <c r="AJ20" s="29"/>
      <c r="AK20" s="29"/>
    </row>
    <row r="21" spans="1:37" ht="24" customHeight="1">
      <c r="A21" s="32" t="s">
        <v>34</v>
      </c>
      <c r="B21" s="11" t="s">
        <v>7</v>
      </c>
      <c r="C21" s="38">
        <v>0</v>
      </c>
      <c r="D21" s="65"/>
      <c r="E21" s="22"/>
      <c r="F21" s="6"/>
      <c r="G21" s="6"/>
      <c r="H21" s="6"/>
      <c r="I21" s="6"/>
      <c r="J21" s="6"/>
      <c r="K21" s="6"/>
      <c r="L21" s="6">
        <v>0</v>
      </c>
      <c r="M21" s="6"/>
      <c r="N21" s="4"/>
      <c r="O21" s="4"/>
      <c r="P21" s="4"/>
      <c r="Q21" s="4"/>
      <c r="R21" s="4"/>
      <c r="S21" s="4"/>
      <c r="T21" s="4"/>
      <c r="U21" s="4"/>
      <c r="V21" s="4"/>
      <c r="W21" s="4"/>
      <c r="X21" s="4"/>
      <c r="Y21" s="4"/>
      <c r="Z21" s="4"/>
      <c r="AA21" s="4"/>
      <c r="AB21" s="4"/>
      <c r="AC21" s="4"/>
      <c r="AD21" s="4"/>
      <c r="AE21" s="4"/>
      <c r="AF21" s="4"/>
      <c r="AG21" s="4"/>
      <c r="AH21" s="4"/>
      <c r="AI21" s="4"/>
      <c r="AJ21" s="4"/>
      <c r="AK21" s="4"/>
    </row>
    <row r="22" spans="1:37" s="3" customFormat="1" ht="24" customHeight="1">
      <c r="A22" s="50" t="s">
        <v>4</v>
      </c>
      <c r="B22" s="63" t="s">
        <v>8</v>
      </c>
      <c r="C22" s="64"/>
      <c r="D22" s="52"/>
      <c r="E22" s="51">
        <v>0</v>
      </c>
      <c r="F22" s="18"/>
      <c r="G22" s="17"/>
      <c r="H22" s="17"/>
      <c r="I22" s="17"/>
      <c r="J22" s="17"/>
      <c r="K22" s="17"/>
      <c r="L22" s="17">
        <v>150</v>
      </c>
      <c r="M22" s="17"/>
      <c r="N22" s="29"/>
      <c r="O22" s="29"/>
      <c r="P22" s="29"/>
      <c r="Q22" s="29"/>
      <c r="R22" s="29"/>
      <c r="S22" s="29"/>
      <c r="T22" s="29"/>
      <c r="U22" s="29"/>
      <c r="V22" s="29"/>
      <c r="W22" s="29"/>
      <c r="X22" s="29"/>
      <c r="Y22" s="29"/>
      <c r="Z22" s="29"/>
      <c r="AA22" s="29"/>
      <c r="AB22" s="29"/>
      <c r="AC22" s="29"/>
      <c r="AD22" s="29"/>
      <c r="AE22" s="29"/>
      <c r="AF22" s="29"/>
      <c r="AG22" s="29"/>
      <c r="AH22" s="29"/>
      <c r="AI22" s="29"/>
      <c r="AJ22" s="29"/>
      <c r="AK22" s="29"/>
    </row>
    <row r="23" spans="1:37" ht="40.5" customHeight="1">
      <c r="A23" s="24" t="s">
        <v>4</v>
      </c>
      <c r="B23" s="31" t="s">
        <v>35</v>
      </c>
      <c r="C23" s="7"/>
      <c r="D23" s="7"/>
      <c r="E23" s="7"/>
      <c r="F23" s="6"/>
      <c r="G23" s="6"/>
      <c r="H23" s="6"/>
      <c r="I23" s="6"/>
      <c r="J23" s="6"/>
      <c r="K23" s="6"/>
      <c r="L23" s="6">
        <v>500</v>
      </c>
      <c r="M23" s="4"/>
      <c r="N23" s="4"/>
      <c r="O23" s="4"/>
      <c r="P23" s="4"/>
      <c r="Q23" s="4"/>
      <c r="R23" s="4"/>
      <c r="S23" s="4"/>
      <c r="T23" s="4"/>
      <c r="U23" s="4"/>
      <c r="V23" s="4"/>
      <c r="W23" s="4"/>
      <c r="X23" s="4"/>
      <c r="Y23" s="4"/>
      <c r="Z23" s="4"/>
      <c r="AA23" s="4"/>
      <c r="AB23" s="4"/>
      <c r="AC23" s="4"/>
      <c r="AD23" s="4"/>
      <c r="AE23" s="4"/>
      <c r="AF23" s="4"/>
      <c r="AG23" s="4"/>
      <c r="AH23" s="4"/>
      <c r="AI23" s="4"/>
      <c r="AJ23" s="4"/>
      <c r="AK23" s="4"/>
    </row>
    <row r="24" spans="1:37" ht="24" customHeight="1">
      <c r="A24" s="54"/>
      <c r="B24" s="55"/>
      <c r="C24" s="56"/>
      <c r="D24" s="57"/>
      <c r="E24" s="52"/>
      <c r="F24" s="6"/>
      <c r="G24" s="6"/>
      <c r="H24" s="6"/>
      <c r="I24" s="6"/>
      <c r="J24" s="6"/>
      <c r="K24" s="6"/>
      <c r="L24" s="6">
        <v>750</v>
      </c>
      <c r="M24" s="6"/>
      <c r="N24" s="4"/>
      <c r="O24" s="4"/>
      <c r="P24" s="4"/>
      <c r="Q24" s="4"/>
      <c r="R24" s="4"/>
      <c r="S24" s="4"/>
      <c r="T24" s="4"/>
      <c r="U24" s="4"/>
      <c r="V24" s="4"/>
      <c r="W24" s="4"/>
      <c r="X24" s="4"/>
      <c r="Y24" s="4"/>
      <c r="Z24" s="4"/>
      <c r="AA24" s="4"/>
      <c r="AB24" s="4"/>
      <c r="AC24" s="4"/>
      <c r="AD24" s="4"/>
      <c r="AE24" s="4"/>
      <c r="AF24" s="4"/>
      <c r="AG24" s="4"/>
      <c r="AH24" s="4"/>
      <c r="AI24" s="4"/>
      <c r="AJ24" s="4"/>
      <c r="AK24" s="4"/>
    </row>
    <row r="25" spans="1:37" ht="24" customHeight="1">
      <c r="A25" s="32" t="str">
        <f>IF($B$7="1,000 miles have been driven on a leased a truck; rent will be calculated at $0.75 per mile","Jan. 2",IF($B$7="Employees earning $18 per hour have worked 100 hours since last paid","Jan. 6",IF($B$7="Borrowed $100,000 at 6% per annum on Dec. 1; the first interest payment is due Jan. 31","Jan. 31",IF($B$7="No payments have been received on a $30,000 consulting engagement that is 40% complete","Feb. 28",""))))</f>
        <v/>
      </c>
      <c r="B25" s="11" t="s">
        <v>7</v>
      </c>
      <c r="C25" s="38">
        <v>0</v>
      </c>
      <c r="D25" s="21"/>
      <c r="E25" s="6"/>
      <c r="F25" s="6"/>
      <c r="G25" s="6"/>
      <c r="H25" s="6"/>
      <c r="I25" s="6"/>
      <c r="J25" s="6"/>
      <c r="K25" s="6"/>
      <c r="L25" s="6">
        <v>900</v>
      </c>
      <c r="M25" s="6"/>
      <c r="N25" s="4"/>
      <c r="O25" s="4"/>
      <c r="P25" s="4"/>
      <c r="Q25" s="4"/>
      <c r="R25" s="4"/>
      <c r="S25" s="4"/>
      <c r="T25" s="4"/>
      <c r="U25" s="4"/>
      <c r="V25" s="4"/>
      <c r="W25" s="4"/>
      <c r="X25" s="4"/>
      <c r="Y25" s="4"/>
      <c r="Z25" s="4"/>
      <c r="AA25" s="4"/>
      <c r="AB25" s="4"/>
      <c r="AC25" s="4"/>
      <c r="AD25" s="4"/>
      <c r="AE25" s="4"/>
      <c r="AF25" s="4"/>
      <c r="AG25" s="4"/>
      <c r="AH25" s="4"/>
      <c r="AI25" s="4"/>
      <c r="AJ25" s="4"/>
      <c r="AK25" s="4"/>
    </row>
    <row r="26" spans="1:37" s="3" customFormat="1" ht="24" customHeight="1">
      <c r="A26" s="50" t="s">
        <v>4</v>
      </c>
      <c r="B26" s="63" t="s">
        <v>8</v>
      </c>
      <c r="C26" s="64"/>
      <c r="D26" s="52"/>
      <c r="E26" s="53">
        <v>0</v>
      </c>
      <c r="F26" s="18"/>
      <c r="G26" s="17"/>
      <c r="H26" s="17"/>
      <c r="I26" s="17"/>
      <c r="J26" s="17"/>
      <c r="K26" s="17"/>
      <c r="L26" s="6">
        <v>1000</v>
      </c>
      <c r="M26" s="17"/>
      <c r="N26" s="29"/>
      <c r="O26" s="29"/>
      <c r="P26" s="29"/>
      <c r="Q26" s="29"/>
      <c r="R26" s="29"/>
      <c r="S26" s="29"/>
      <c r="T26" s="29"/>
      <c r="U26" s="29"/>
      <c r="V26" s="29"/>
      <c r="W26" s="29"/>
      <c r="X26" s="29"/>
      <c r="Y26" s="29"/>
      <c r="Z26" s="29"/>
      <c r="AA26" s="29"/>
      <c r="AB26" s="29"/>
      <c r="AC26" s="29"/>
      <c r="AD26" s="29"/>
      <c r="AE26" s="29"/>
      <c r="AF26" s="29"/>
      <c r="AG26" s="29"/>
      <c r="AH26" s="29"/>
      <c r="AI26" s="29"/>
      <c r="AJ26" s="29"/>
      <c r="AK26" s="29"/>
    </row>
    <row r="27" spans="1:37" ht="40.5" customHeight="1">
      <c r="A27" s="24" t="s">
        <v>4</v>
      </c>
      <c r="B27" s="31" t="str">
        <f>IF($B$7="1,000 miles have been driven on a leased a truck; rent will be calculated at $0.75 per mile","Returned the truck, now having been driven 1,200 miles, and paid the full amount due",IF($B$7="Employees earning $18 per hour have worked 100 hours since last paid","Paid employess for 150 hours of labor, including accrual from end of prior year",IF($B$7="Borrowed $100,000 at 6% per annum on Dec. 1; the first interest payment is due Jan. 31","Paid the correct amount of interest due on the loan for the last two full months",IF($B$7="No payments have been received on a $30,000 consulting engagement that is 40% complete","Completed and collected the full amount due on the consulting agreement",""))))</f>
        <v/>
      </c>
      <c r="C27" s="7"/>
      <c r="D27" s="7"/>
      <c r="E27" s="7"/>
      <c r="F27" s="6"/>
      <c r="G27" s="6"/>
      <c r="H27" s="6"/>
      <c r="I27" s="6"/>
      <c r="J27" s="6"/>
      <c r="K27" s="6"/>
      <c r="L27" s="17">
        <v>1800</v>
      </c>
      <c r="M27" s="4"/>
      <c r="N27" s="4"/>
      <c r="O27" s="4"/>
      <c r="P27" s="4"/>
      <c r="Q27" s="4"/>
      <c r="R27" s="4"/>
      <c r="S27" s="4"/>
      <c r="T27" s="4"/>
      <c r="U27" s="4"/>
      <c r="V27" s="4"/>
      <c r="W27" s="4"/>
      <c r="X27" s="4"/>
      <c r="Y27" s="4"/>
      <c r="Z27" s="4"/>
      <c r="AA27" s="4"/>
      <c r="AB27" s="4"/>
      <c r="AC27" s="4"/>
      <c r="AD27" s="4"/>
      <c r="AE27" s="4"/>
      <c r="AF27" s="4"/>
      <c r="AG27" s="4"/>
      <c r="AH27" s="4"/>
      <c r="AI27" s="4"/>
      <c r="AJ27" s="4"/>
      <c r="AK27" s="4"/>
    </row>
    <row r="28" spans="1:37" s="3" customFormat="1" ht="24" customHeight="1" thickBot="1">
      <c r="A28" s="23"/>
      <c r="B28" s="6"/>
      <c r="C28" s="33"/>
      <c r="D28" s="13"/>
      <c r="E28" s="34"/>
      <c r="F28" s="18"/>
      <c r="G28" s="17"/>
      <c r="H28" s="17"/>
      <c r="I28" s="17"/>
      <c r="J28" s="17"/>
      <c r="K28" s="17"/>
      <c r="L28" s="6">
        <v>2700</v>
      </c>
      <c r="M28" s="17"/>
      <c r="N28" s="29"/>
      <c r="O28" s="29"/>
      <c r="P28" s="29"/>
      <c r="Q28" s="29"/>
      <c r="R28" s="29"/>
      <c r="S28" s="29"/>
      <c r="T28" s="29"/>
      <c r="U28" s="29"/>
      <c r="V28" s="29"/>
      <c r="W28" s="29"/>
      <c r="X28" s="29"/>
      <c r="Y28" s="29"/>
      <c r="Z28" s="29"/>
      <c r="AA28" s="29"/>
      <c r="AB28" s="29"/>
      <c r="AC28" s="29"/>
      <c r="AD28" s="29"/>
      <c r="AE28" s="29"/>
      <c r="AF28" s="29"/>
      <c r="AG28" s="29"/>
      <c r="AH28" s="29"/>
      <c r="AI28" s="29"/>
      <c r="AJ28" s="29"/>
      <c r="AK28" s="29"/>
    </row>
    <row r="29" spans="1:37" ht="32" customHeight="1">
      <c r="A29" s="26"/>
      <c r="B29" s="66"/>
      <c r="C29" s="67" t="s">
        <v>41</v>
      </c>
      <c r="D29" s="68"/>
      <c r="E29" s="69" t="s">
        <v>42</v>
      </c>
      <c r="F29" s="6"/>
      <c r="G29" s="6"/>
      <c r="H29" s="6"/>
      <c r="I29" s="6"/>
      <c r="J29" s="6"/>
      <c r="K29" s="6"/>
      <c r="L29" s="6">
        <v>12000</v>
      </c>
      <c r="M29" s="6"/>
      <c r="N29" s="4"/>
      <c r="O29" s="4"/>
      <c r="P29" s="4"/>
      <c r="Q29" s="4"/>
      <c r="R29" s="4"/>
      <c r="S29" s="4"/>
      <c r="T29" s="4"/>
      <c r="U29" s="4"/>
      <c r="V29" s="4"/>
      <c r="W29" s="4"/>
      <c r="X29" s="4"/>
      <c r="Y29" s="4"/>
      <c r="Z29" s="4"/>
      <c r="AA29" s="4"/>
      <c r="AB29" s="4"/>
      <c r="AC29" s="4"/>
      <c r="AD29" s="4"/>
      <c r="AE29" s="4"/>
      <c r="AF29" s="4"/>
      <c r="AG29" s="4"/>
      <c r="AH29" s="4"/>
      <c r="AI29" s="4"/>
      <c r="AJ29" s="4"/>
      <c r="AK29" s="4"/>
    </row>
    <row r="30" spans="1:37" ht="32" customHeight="1">
      <c r="A30" s="28"/>
      <c r="B30" s="70" t="s">
        <v>38</v>
      </c>
      <c r="C30" s="74" t="str">
        <f>C5</f>
        <v/>
      </c>
      <c r="D30" s="75"/>
      <c r="E30" s="76" t="str">
        <f>C5</f>
        <v/>
      </c>
      <c r="F30" s="6"/>
      <c r="G30" s="6"/>
      <c r="H30" s="6"/>
      <c r="I30" s="6"/>
      <c r="J30" s="6"/>
      <c r="K30" s="6"/>
      <c r="L30" s="6">
        <v>18000</v>
      </c>
      <c r="M30" s="4"/>
      <c r="N30" s="4"/>
      <c r="O30" s="4"/>
      <c r="P30" s="4"/>
      <c r="Q30" s="4"/>
      <c r="R30" s="4"/>
      <c r="S30" s="4"/>
      <c r="T30" s="4"/>
      <c r="U30" s="4"/>
      <c r="V30" s="4"/>
      <c r="W30" s="4"/>
      <c r="X30" s="4"/>
      <c r="Y30" s="4"/>
      <c r="Z30" s="4"/>
      <c r="AA30" s="4"/>
      <c r="AB30" s="4"/>
      <c r="AC30" s="4"/>
      <c r="AD30" s="4"/>
      <c r="AE30" s="4"/>
      <c r="AF30" s="4"/>
      <c r="AG30" s="4"/>
      <c r="AH30" s="4"/>
      <c r="AI30" s="4"/>
      <c r="AJ30" s="4"/>
      <c r="AK30" s="4"/>
    </row>
    <row r="31" spans="1:37" ht="32" customHeight="1">
      <c r="A31" s="22"/>
      <c r="B31" s="71" t="s">
        <v>39</v>
      </c>
      <c r="C31" s="74">
        <v>0</v>
      </c>
      <c r="D31" s="82"/>
      <c r="E31" s="76">
        <f>E22*-1</f>
        <v>0</v>
      </c>
      <c r="F31" s="6"/>
      <c r="G31" s="6"/>
      <c r="H31" s="6"/>
      <c r="I31" s="6"/>
      <c r="J31" s="6"/>
      <c r="K31" s="6"/>
      <c r="L31" s="6">
        <v>30000</v>
      </c>
      <c r="M31" s="6"/>
      <c r="N31" s="4"/>
      <c r="O31" s="4"/>
      <c r="P31" s="4"/>
      <c r="Q31" s="4"/>
      <c r="R31" s="4"/>
      <c r="S31" s="4"/>
      <c r="T31" s="4"/>
      <c r="U31" s="4"/>
      <c r="V31" s="4"/>
      <c r="W31" s="4"/>
      <c r="X31" s="4"/>
      <c r="Y31" s="4"/>
      <c r="Z31" s="4"/>
      <c r="AA31" s="4"/>
      <c r="AB31" s="4"/>
      <c r="AC31" s="4"/>
      <c r="AD31" s="4"/>
      <c r="AE31" s="4"/>
      <c r="AF31" s="4"/>
      <c r="AG31" s="4"/>
      <c r="AH31" s="4"/>
      <c r="AI31" s="4"/>
      <c r="AJ31" s="4"/>
      <c r="AK31" s="4"/>
    </row>
    <row r="32" spans="1:37" ht="32" customHeight="1">
      <c r="A32" s="26"/>
      <c r="B32" s="72" t="s">
        <v>40</v>
      </c>
      <c r="C32" s="77">
        <f>IF($B$7="Employees earning $18 per hour have worked 100 hours since last paid",C13,IF($B$7="No payments have been received on a $30,000 consulting engagement that is 40% complete",E14,C12))</f>
        <v>0</v>
      </c>
      <c r="D32" s="75"/>
      <c r="E32" s="78">
        <f>C25</f>
        <v>0</v>
      </c>
      <c r="F32" s="6"/>
      <c r="G32" s="6"/>
      <c r="H32" s="6"/>
      <c r="I32" s="6"/>
      <c r="J32" s="6"/>
      <c r="K32" s="6"/>
      <c r="L32" s="6">
        <v>18000</v>
      </c>
      <c r="M32" s="6"/>
      <c r="N32" s="4"/>
      <c r="O32" s="4"/>
      <c r="P32" s="4"/>
      <c r="Q32" s="4"/>
      <c r="R32" s="4"/>
      <c r="S32" s="4"/>
      <c r="T32" s="4"/>
      <c r="U32" s="4"/>
      <c r="V32" s="4"/>
      <c r="W32" s="4"/>
      <c r="X32" s="4"/>
      <c r="Y32" s="4"/>
      <c r="Z32" s="4"/>
      <c r="AA32" s="4"/>
      <c r="AB32" s="4"/>
      <c r="AC32" s="4"/>
      <c r="AD32" s="4"/>
      <c r="AE32" s="4"/>
      <c r="AF32" s="4"/>
      <c r="AG32" s="4"/>
      <c r="AH32" s="4"/>
      <c r="AI32" s="4"/>
      <c r="AJ32" s="4"/>
      <c r="AK32" s="4"/>
    </row>
    <row r="33" spans="1:37" s="3" customFormat="1" ht="32" customHeight="1" thickBot="1">
      <c r="A33" s="23"/>
      <c r="B33" s="73" t="s">
        <v>43</v>
      </c>
      <c r="C33" s="79">
        <f>SUM(C30:C32)</f>
        <v>0</v>
      </c>
      <c r="D33" s="80"/>
      <c r="E33" s="81">
        <f>SUM(E30:E32)</f>
        <v>0</v>
      </c>
      <c r="F33" s="18"/>
      <c r="G33" s="17"/>
      <c r="H33" s="17"/>
      <c r="I33" s="17"/>
      <c r="J33" s="17"/>
      <c r="K33" s="17"/>
      <c r="L33" s="6">
        <v>30000</v>
      </c>
      <c r="M33" s="17"/>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s="3" customFormat="1" ht="24" customHeight="1">
      <c r="A34" s="23"/>
      <c r="B34" s="6"/>
      <c r="C34" s="13"/>
      <c r="D34" s="13"/>
      <c r="E34" s="17"/>
      <c r="F34" s="18"/>
      <c r="G34" s="17"/>
      <c r="H34" s="17"/>
      <c r="I34" s="17"/>
      <c r="J34" s="17"/>
      <c r="K34" s="17"/>
      <c r="L34" s="17"/>
      <c r="M34" s="17"/>
      <c r="N34" s="29"/>
      <c r="O34" s="29"/>
      <c r="P34" s="29"/>
      <c r="Q34" s="29"/>
      <c r="R34" s="29"/>
      <c r="S34" s="29"/>
      <c r="T34" s="29"/>
      <c r="U34" s="29"/>
      <c r="V34" s="29"/>
      <c r="W34" s="29"/>
      <c r="X34" s="29"/>
      <c r="Y34" s="29"/>
      <c r="Z34" s="29"/>
      <c r="AA34" s="29"/>
      <c r="AB34" s="29"/>
      <c r="AC34" s="29"/>
      <c r="AD34" s="29"/>
      <c r="AE34" s="29"/>
      <c r="AF34" s="29"/>
      <c r="AG34" s="29"/>
      <c r="AH34" s="29"/>
      <c r="AI34" s="29"/>
      <c r="AJ34" s="29"/>
      <c r="AK34" s="29"/>
    </row>
    <row r="35" spans="1:37" ht="102" customHeight="1">
      <c r="A35" s="28"/>
      <c r="B35" s="6"/>
      <c r="C35" s="7"/>
      <c r="D35" s="7"/>
      <c r="E35" s="7"/>
      <c r="F35" s="6"/>
      <c r="G35" s="6"/>
      <c r="H35" s="6"/>
      <c r="I35" s="6"/>
      <c r="J35" s="6"/>
      <c r="K35" s="6"/>
      <c r="L35" s="6"/>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ht="24" hidden="1" customHeight="1">
      <c r="A36" s="22"/>
      <c r="B36" s="6"/>
      <c r="C36" s="22"/>
      <c r="D36" s="22"/>
      <c r="E36" s="22"/>
      <c r="F36" s="6"/>
      <c r="G36" s="6"/>
      <c r="H36" s="6"/>
      <c r="I36" s="6"/>
      <c r="J36" s="6"/>
      <c r="K36" s="6"/>
      <c r="L36" s="6"/>
      <c r="M36" s="6"/>
      <c r="N36" s="4"/>
      <c r="O36" s="4"/>
      <c r="P36" s="4"/>
      <c r="Q36" s="4"/>
      <c r="R36" s="4"/>
      <c r="S36" s="4"/>
      <c r="T36" s="4"/>
      <c r="U36" s="4"/>
      <c r="V36" s="4"/>
      <c r="W36" s="4"/>
      <c r="X36" s="4"/>
      <c r="Y36" s="4"/>
      <c r="Z36" s="4"/>
      <c r="AA36" s="4"/>
      <c r="AB36" s="4"/>
      <c r="AC36" s="4"/>
      <c r="AD36" s="4"/>
      <c r="AE36" s="4"/>
      <c r="AF36" s="4"/>
      <c r="AG36" s="4"/>
      <c r="AH36" s="4"/>
      <c r="AI36" s="4"/>
      <c r="AJ36" s="4"/>
      <c r="AK36" s="4"/>
    </row>
    <row r="37" spans="1:37" ht="24" hidden="1" customHeight="1">
      <c r="A37" s="26"/>
      <c r="B37" s="6"/>
      <c r="C37" s="7"/>
      <c r="D37" s="27"/>
      <c r="E37" s="13"/>
      <c r="F37" s="6"/>
      <c r="G37" s="6"/>
      <c r="H37" s="6"/>
      <c r="I37" s="6"/>
      <c r="J37" s="6"/>
      <c r="K37" s="6"/>
      <c r="L37" s="6"/>
      <c r="M37" s="6"/>
      <c r="N37" s="4"/>
      <c r="O37" s="4"/>
      <c r="P37" s="4"/>
      <c r="Q37" s="4"/>
      <c r="R37" s="4"/>
      <c r="S37" s="4"/>
      <c r="T37" s="4"/>
      <c r="U37" s="4"/>
      <c r="V37" s="4"/>
      <c r="W37" s="4"/>
      <c r="X37" s="4"/>
      <c r="Y37" s="4"/>
      <c r="Z37" s="4"/>
      <c r="AA37" s="4"/>
      <c r="AB37" s="4"/>
      <c r="AC37" s="4"/>
      <c r="AD37" s="4"/>
      <c r="AE37" s="4"/>
      <c r="AF37" s="4"/>
      <c r="AG37" s="4"/>
      <c r="AH37" s="4"/>
      <c r="AI37" s="4"/>
      <c r="AJ37" s="4"/>
      <c r="AK37" s="4"/>
    </row>
    <row r="38" spans="1:37" s="3" customFormat="1" ht="24" hidden="1" customHeight="1">
      <c r="A38" s="23"/>
      <c r="B38" s="6"/>
      <c r="C38" s="4" t="s">
        <v>12</v>
      </c>
      <c r="D38" s="4"/>
      <c r="E38" s="4"/>
      <c r="F38" s="4"/>
      <c r="G38" s="4" t="s">
        <v>13</v>
      </c>
      <c r="H38" s="4"/>
      <c r="I38" s="4"/>
      <c r="J38" s="4"/>
      <c r="K38" s="4" t="s">
        <v>14</v>
      </c>
      <c r="L38" s="4"/>
      <c r="M38" s="4"/>
      <c r="N38" s="4"/>
      <c r="O38" s="4" t="s">
        <v>15</v>
      </c>
      <c r="P38" s="4"/>
      <c r="Q38" s="4"/>
      <c r="R38" s="29"/>
      <c r="S38" s="4" t="s">
        <v>16</v>
      </c>
      <c r="T38" s="4"/>
      <c r="U38" s="4"/>
      <c r="V38" s="29"/>
      <c r="W38" s="4" t="s">
        <v>17</v>
      </c>
      <c r="X38" s="4"/>
      <c r="Y38" s="4"/>
      <c r="Z38" s="4"/>
      <c r="AA38" s="29"/>
      <c r="AB38" s="4" t="s">
        <v>18</v>
      </c>
      <c r="AC38" s="4"/>
      <c r="AD38" s="4"/>
      <c r="AE38" s="29"/>
      <c r="AF38" s="29"/>
      <c r="AG38" s="29"/>
      <c r="AH38" s="29"/>
      <c r="AI38" s="29"/>
      <c r="AJ38" s="29"/>
      <c r="AK38" s="29"/>
    </row>
    <row r="39" spans="1:37" ht="24" hidden="1" customHeight="1">
      <c r="A39" s="26"/>
      <c r="B39" s="6"/>
      <c r="C39" s="35">
        <f>IF($B$7="1,000 miles have been driven on a leased a truck; rent will be calculated at $0.75 per mile", 1,)</f>
        <v>0</v>
      </c>
      <c r="D39" s="35"/>
      <c r="E39" s="35">
        <f>IF($B$12="Rent Expense", 1,)</f>
        <v>0</v>
      </c>
      <c r="F39" s="35">
        <f>C39*E39</f>
        <v>0</v>
      </c>
      <c r="G39" s="36">
        <f>IF($B$7="1,000 miles have been driven on a leased a truck; rent will be calculated at $0.75 per mile", 1,)</f>
        <v>0</v>
      </c>
      <c r="H39" s="36">
        <f>IF($B$14="Cash", 1,)</f>
        <v>0</v>
      </c>
      <c r="I39" s="36">
        <f>G39*H39</f>
        <v>0</v>
      </c>
      <c r="J39" s="4"/>
      <c r="K39" s="37">
        <f>IF($B$7="1,000 miles have been driven on a leased a truck; rent will be calculated at $0.75 per mile", 1,)</f>
        <v>0</v>
      </c>
      <c r="L39" s="37">
        <f>IF($E$14=900, 1,)</f>
        <v>0</v>
      </c>
      <c r="M39" s="37">
        <f t="shared" ref="M39:M40" si="0">K39*L39</f>
        <v>0</v>
      </c>
      <c r="N39" s="4"/>
      <c r="O39" s="37">
        <f>IF($B$7="1,000 miles have been driven on a leased a truck; rent will be calculated at $0.75 per mile", 1,)</f>
        <v>0</v>
      </c>
      <c r="P39" s="37">
        <f>IF($C$12=150, 1,)</f>
        <v>0</v>
      </c>
      <c r="Q39" s="37">
        <f t="shared" ref="Q39:Q40" si="1">O39*P39</f>
        <v>0</v>
      </c>
      <c r="R39" s="4"/>
      <c r="S39" s="37">
        <f>IF($B$7="1,000 miles have been driven on a leased a truck; rent will be calculated at $0.75 per mile", 1,)</f>
        <v>0</v>
      </c>
      <c r="T39" s="37">
        <f>IF($C$13=750, 1,)</f>
        <v>0</v>
      </c>
      <c r="U39" s="37">
        <f t="shared" ref="U39:U40" si="2">S39*T39</f>
        <v>0</v>
      </c>
      <c r="V39" s="4"/>
      <c r="W39" s="35">
        <f>IF($B$7="1,000 miles have been driven on a leased a truck; rent will be calculated at $0.75 per mile", 1,)</f>
        <v>0</v>
      </c>
      <c r="X39" s="35"/>
      <c r="Y39" s="35">
        <f>IF($B$13="Rent Payable", 1,)</f>
        <v>0</v>
      </c>
      <c r="Z39" s="35">
        <f>W39*Y39</f>
        <v>0</v>
      </c>
      <c r="AA39" s="4"/>
      <c r="AB39" s="37">
        <f>IF($B$7="1,000 miles have been driven on a leased a truck; rent will be calculated at $0.75 per mile", 1,)</f>
        <v>0</v>
      </c>
      <c r="AC39" s="37">
        <f>IF($E$13=0, 1,)</f>
        <v>1</v>
      </c>
      <c r="AD39" s="37">
        <f t="shared" ref="AD39:AD40" si="3">AB39*AC39</f>
        <v>0</v>
      </c>
      <c r="AE39" s="4"/>
      <c r="AF39" s="4"/>
      <c r="AG39" s="4"/>
      <c r="AH39" s="4"/>
      <c r="AI39" s="4"/>
      <c r="AJ39" s="4"/>
      <c r="AK39" s="4"/>
    </row>
    <row r="40" spans="1:37" ht="40.5" hidden="1" customHeight="1">
      <c r="A40" s="24"/>
      <c r="B40" s="31"/>
      <c r="C40" s="35">
        <f>IF($B$7="Employees earning $18 per hour have worked 100 hours since last paid", 1,)</f>
        <v>0</v>
      </c>
      <c r="D40" s="35"/>
      <c r="E40" s="35">
        <f>IF($B$12="Wages Payable", 1,)</f>
        <v>0</v>
      </c>
      <c r="F40" s="35">
        <f t="shared" ref="F40:F42" si="4">C40*E40</f>
        <v>0</v>
      </c>
      <c r="G40" s="36">
        <f>IF($B$7="Employees earning $18 per hour have worked 100 hours since last paid", 1,)</f>
        <v>0</v>
      </c>
      <c r="H40" s="36">
        <f t="shared" ref="H40:H41" si="5">IF($B$14="Cash", 1,)</f>
        <v>0</v>
      </c>
      <c r="I40" s="36">
        <f t="shared" ref="I40:I42" si="6">G40*H40</f>
        <v>0</v>
      </c>
      <c r="J40" s="4"/>
      <c r="K40" s="37">
        <f>IF($B$7="Employees earning $18 per hour have worked 100 hours since last paid", 1,)</f>
        <v>0</v>
      </c>
      <c r="L40" s="37">
        <f>IF($E$14=2700, 1,)</f>
        <v>0</v>
      </c>
      <c r="M40" s="37">
        <f t="shared" si="0"/>
        <v>0</v>
      </c>
      <c r="N40" s="4"/>
      <c r="O40" s="37">
        <f>IF($B$7="Employees earning $18 per hour have worked 100 hours since last paid", 1,)</f>
        <v>0</v>
      </c>
      <c r="P40" s="37">
        <f>IF($C$12=1800, 1,)</f>
        <v>0</v>
      </c>
      <c r="Q40" s="37">
        <f t="shared" si="1"/>
        <v>0</v>
      </c>
      <c r="R40" s="4"/>
      <c r="S40" s="37">
        <f>IF($B$7="Employees earning $18 per hour have worked 100 hours since last paid", 1,)</f>
        <v>0</v>
      </c>
      <c r="T40" s="37">
        <f>IF($C$13=900, 1,)</f>
        <v>0</v>
      </c>
      <c r="U40" s="37">
        <f t="shared" si="2"/>
        <v>0</v>
      </c>
      <c r="V40" s="4"/>
      <c r="W40" s="35">
        <f>IF($B$7="Employees earning $18 per hour have worked 100 hours since last paid", 1,)</f>
        <v>0</v>
      </c>
      <c r="X40" s="35"/>
      <c r="Y40" s="35">
        <f>IF($B$13="Wages Expense", 1,)</f>
        <v>0</v>
      </c>
      <c r="Z40" s="35">
        <f t="shared" ref="Z40:Z42" si="7">W40*Y40</f>
        <v>0</v>
      </c>
      <c r="AA40" s="4"/>
      <c r="AB40" s="37">
        <f>IF($B$7="Employees earning $18 per hour have worked 100 hours since last paid", 1,)</f>
        <v>0</v>
      </c>
      <c r="AC40" s="37">
        <f>IF($E$13=0, 1,)</f>
        <v>1</v>
      </c>
      <c r="AD40" s="37">
        <f t="shared" si="3"/>
        <v>0</v>
      </c>
      <c r="AE40" s="4"/>
      <c r="AF40" s="4"/>
      <c r="AG40" s="4"/>
      <c r="AH40" s="4"/>
      <c r="AI40" s="4"/>
      <c r="AJ40" s="4"/>
      <c r="AK40" s="4"/>
    </row>
    <row r="41" spans="1:37" ht="40.5" hidden="1" customHeight="1">
      <c r="A41" s="10"/>
      <c r="B41" s="31"/>
      <c r="C41" s="35">
        <f>IF($B$7="Borrowed $100,000 at 6% per annum on Dec. 1; the first interest payment is due Jan. 31", 1,)</f>
        <v>0</v>
      </c>
      <c r="D41" s="35"/>
      <c r="E41" s="35">
        <f>IF($B$12="Interest Expense", 1,)</f>
        <v>0</v>
      </c>
      <c r="F41" s="35">
        <f t="shared" si="4"/>
        <v>0</v>
      </c>
      <c r="G41" s="36">
        <f>IF($B$7="Borrowed $100,000 at 6% per annum on Dec. 1; the first interest payment is due Jan. 31", 1,)</f>
        <v>0</v>
      </c>
      <c r="H41" s="36">
        <f t="shared" si="5"/>
        <v>0</v>
      </c>
      <c r="I41" s="36">
        <f t="shared" si="6"/>
        <v>0</v>
      </c>
      <c r="J41" s="4"/>
      <c r="K41" s="37">
        <f>IF($B$7="Borrowed $100,000 at 6% per annum on Dec. 1; the first interest payment is due Jan. 31", 1,)</f>
        <v>0</v>
      </c>
      <c r="L41" s="37">
        <f>IF($E$14=1000, 1,)</f>
        <v>0</v>
      </c>
      <c r="M41" s="37">
        <f>K41*L41</f>
        <v>0</v>
      </c>
      <c r="N41" s="4"/>
      <c r="O41" s="37">
        <f>IF($B$7="Borrowed $100,000 at 6% per annum on Dec. 1; the first interest payment is due Jan. 31", 1,)</f>
        <v>0</v>
      </c>
      <c r="P41" s="37">
        <f>IF($C$12=500, 1,)</f>
        <v>0</v>
      </c>
      <c r="Q41" s="37">
        <f>O41*P41</f>
        <v>0</v>
      </c>
      <c r="R41" s="4"/>
      <c r="S41" s="37">
        <f>IF($B$7="Borrowed $100,000 at 6% per annum on Dec. 1; the first interest payment is due Jan. 31", 1,)</f>
        <v>0</v>
      </c>
      <c r="T41" s="37">
        <f>IF($C$13=500, 1,)</f>
        <v>0</v>
      </c>
      <c r="U41" s="37">
        <f>S41*T41</f>
        <v>0</v>
      </c>
      <c r="V41" s="4"/>
      <c r="W41" s="35">
        <f>IF($B$7="Borrowed $100,000 at 6% per annum on Dec. 1; the first interest payment is due Jan. 31", 1,)</f>
        <v>0</v>
      </c>
      <c r="X41" s="35"/>
      <c r="Y41" s="35">
        <f>IF($B$13="Interest Payable", 1,)</f>
        <v>0</v>
      </c>
      <c r="Z41" s="35">
        <f t="shared" si="7"/>
        <v>0</v>
      </c>
      <c r="AA41" s="4"/>
      <c r="AB41" s="37">
        <f>IF($B$7="Borrowed $100,000 at 6% per annum on Dec. 1; the first interest payment is due Jan. 31", 1,)</f>
        <v>0</v>
      </c>
      <c r="AC41" s="37">
        <f>IF($E$13=0, 1,)</f>
        <v>1</v>
      </c>
      <c r="AD41" s="37">
        <f>AB41*AC41</f>
        <v>0</v>
      </c>
      <c r="AE41" s="4"/>
      <c r="AF41" s="4"/>
      <c r="AG41" s="4"/>
      <c r="AH41" s="4"/>
      <c r="AI41" s="4"/>
      <c r="AJ41" s="4"/>
      <c r="AK41" s="4"/>
    </row>
    <row r="42" spans="1:37" ht="21.75" hidden="1" customHeight="1">
      <c r="A42" s="4"/>
      <c r="B42" s="31"/>
      <c r="C42" s="35">
        <f>IF($B$7="No payments have been received on a $30,000 consulting engagement that is 40% complete", 1,)</f>
        <v>0</v>
      </c>
      <c r="D42" s="35"/>
      <c r="E42" s="35">
        <f>IF($B$12="Cash", 1,)</f>
        <v>0</v>
      </c>
      <c r="F42" s="35">
        <f t="shared" si="4"/>
        <v>0</v>
      </c>
      <c r="G42" s="36">
        <f>IF($B$7="No payments have been received on a $30,000 consulting engagement that is 40% complete", 1,)</f>
        <v>0</v>
      </c>
      <c r="H42" s="36">
        <f>IF($B$14="Service Revenue", 1,)</f>
        <v>0</v>
      </c>
      <c r="I42" s="36">
        <f t="shared" si="6"/>
        <v>0</v>
      </c>
      <c r="J42" s="4"/>
      <c r="K42" s="37">
        <f>IF($B$7="No payments have been received on a $30,000 consulting engagement that is 40% complete", 1,)</f>
        <v>0</v>
      </c>
      <c r="L42" s="37">
        <f>IF($E$14=18000, 1,)</f>
        <v>0</v>
      </c>
      <c r="M42" s="37">
        <f t="shared" ref="M42" si="8">K42*L42</f>
        <v>0</v>
      </c>
      <c r="N42" s="4"/>
      <c r="O42" s="37">
        <f>IF($B$7="No payments have been received on a $30,000 consulting engagement that is 40% complete", 1,)</f>
        <v>0</v>
      </c>
      <c r="P42" s="37">
        <f>IF($C$12=30000, 1,)</f>
        <v>0</v>
      </c>
      <c r="Q42" s="37">
        <f t="shared" ref="Q42" si="9">O42*P42</f>
        <v>0</v>
      </c>
      <c r="R42" s="4"/>
      <c r="S42" s="37">
        <f>IF($B$7="No payments have been received on a $30,000 consulting engagement that is 40% complete", 1,)</f>
        <v>0</v>
      </c>
      <c r="T42" s="37">
        <f>IF($C$13=0, 1,)</f>
        <v>1</v>
      </c>
      <c r="U42" s="37">
        <f t="shared" ref="U42" si="10">S42*T42</f>
        <v>0</v>
      </c>
      <c r="V42" s="4"/>
      <c r="W42" s="35">
        <f>IF($B$7="No payments have been received on a $30,000 consulting engagement that is 40% complete", 1,)</f>
        <v>0</v>
      </c>
      <c r="X42" s="35"/>
      <c r="Y42" s="35">
        <f>IF($B$13="          Accounts Receivable", 1,)</f>
        <v>0</v>
      </c>
      <c r="Z42" s="35">
        <f t="shared" si="7"/>
        <v>0</v>
      </c>
      <c r="AA42" s="4"/>
      <c r="AB42" s="37">
        <f>IF($B$7="No payments have been received on a $30,000 consulting engagement that is 40% complete", 1,)</f>
        <v>0</v>
      </c>
      <c r="AC42" s="37">
        <f>IF($E$13=12000, 1,)</f>
        <v>0</v>
      </c>
      <c r="AD42" s="37">
        <f t="shared" ref="AD42" si="11">AB42*AC42</f>
        <v>0</v>
      </c>
      <c r="AE42" s="4"/>
      <c r="AF42" s="4"/>
      <c r="AG42" s="4"/>
      <c r="AH42" s="4"/>
      <c r="AI42" s="4"/>
      <c r="AJ42" s="4"/>
      <c r="AK42" s="4"/>
    </row>
    <row r="43" spans="1:37" ht="18.75" hidden="1" customHeight="1">
      <c r="A43" s="4"/>
      <c r="B43" s="4" t="s">
        <v>4</v>
      </c>
      <c r="C43" s="4"/>
      <c r="D43" s="4"/>
      <c r="E43" s="4"/>
      <c r="F43" s="30">
        <f>SUM(F39:F42)</f>
        <v>0</v>
      </c>
      <c r="G43" s="6"/>
      <c r="H43" s="4" t="s">
        <v>4</v>
      </c>
      <c r="I43" s="4">
        <f>SUM(I39:I42)</f>
        <v>0</v>
      </c>
      <c r="J43" s="4"/>
      <c r="K43" s="4"/>
      <c r="L43" s="4"/>
      <c r="M43" s="4">
        <f>SUM(M39:M42)</f>
        <v>0</v>
      </c>
      <c r="N43" s="4"/>
      <c r="O43" s="4"/>
      <c r="P43" s="4"/>
      <c r="Q43" s="4">
        <f>SUM(Q39:Q42)</f>
        <v>0</v>
      </c>
      <c r="R43" s="4"/>
      <c r="S43" s="4"/>
      <c r="T43" s="4"/>
      <c r="U43" s="4">
        <f>SUM(U39:U42)</f>
        <v>0</v>
      </c>
      <c r="V43" s="4"/>
      <c r="W43" s="4"/>
      <c r="X43" s="4"/>
      <c r="Y43" s="4"/>
      <c r="Z43" s="30">
        <f>SUM(Z39:Z42)</f>
        <v>0</v>
      </c>
      <c r="AA43" s="4"/>
      <c r="AB43" s="4"/>
      <c r="AC43" s="4"/>
      <c r="AD43" s="4">
        <f>SUM(AD39:AD42)</f>
        <v>0</v>
      </c>
      <c r="AE43" s="4"/>
      <c r="AF43" s="4"/>
      <c r="AG43" s="4"/>
      <c r="AH43" s="4"/>
      <c r="AI43" s="4"/>
      <c r="AJ43" s="4"/>
      <c r="AK43" s="4"/>
    </row>
    <row r="44" spans="1:37" ht="40.5" hidden="1"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row>
    <row r="45" spans="1:37" ht="13" hidden="1">
      <c r="A45" s="4" t="s">
        <v>9</v>
      </c>
      <c r="B45" s="4"/>
      <c r="C45" s="4" t="s">
        <v>12</v>
      </c>
      <c r="D45" s="4"/>
      <c r="E45" s="4"/>
      <c r="F45" s="4"/>
      <c r="G45" s="4" t="s">
        <v>13</v>
      </c>
      <c r="H45" s="4"/>
      <c r="I45" s="4"/>
      <c r="J45" s="4"/>
      <c r="K45" s="4" t="s">
        <v>14</v>
      </c>
      <c r="L45" s="4"/>
      <c r="M45" s="4"/>
      <c r="N45" s="4"/>
      <c r="O45" s="4" t="s">
        <v>15</v>
      </c>
      <c r="P45" s="4"/>
      <c r="Q45" s="4"/>
      <c r="R45" s="4"/>
      <c r="S45" s="4"/>
      <c r="T45" s="4"/>
      <c r="U45" s="4"/>
      <c r="V45" s="4"/>
      <c r="W45" s="4"/>
      <c r="X45" s="4"/>
      <c r="Y45" s="4"/>
      <c r="Z45" s="4"/>
      <c r="AA45" s="4"/>
      <c r="AB45" s="4"/>
      <c r="AC45" s="4"/>
      <c r="AD45" s="4"/>
      <c r="AE45" s="4"/>
      <c r="AF45" s="4"/>
      <c r="AG45" s="4"/>
      <c r="AH45" s="4"/>
      <c r="AI45" s="4"/>
      <c r="AJ45" s="4"/>
      <c r="AK45" s="4"/>
    </row>
    <row r="46" spans="1:37" ht="13" hidden="1">
      <c r="A46" s="4" t="s">
        <v>19</v>
      </c>
      <c r="B46" s="4"/>
      <c r="C46" s="35">
        <f>IF($B$7="1,000 miles have been driven on a leased a truck; rent will be calculated at $0.75 per mile", 1,)</f>
        <v>0</v>
      </c>
      <c r="D46" s="35"/>
      <c r="E46" s="35">
        <f>IF($B$5="Rent Expense", 1,)</f>
        <v>0</v>
      </c>
      <c r="F46" s="35">
        <f>C46*E46</f>
        <v>0</v>
      </c>
      <c r="G46" s="36">
        <f>IF($B$7="1,000 miles have been driven on a leased a truck; rent will be calculated at $0.75 per mile", 1,)</f>
        <v>0</v>
      </c>
      <c r="H46" s="36">
        <f>IF($B$6="Rent Payable", 1,)</f>
        <v>0</v>
      </c>
      <c r="I46" s="36">
        <f>G46*H46</f>
        <v>0</v>
      </c>
      <c r="J46" s="4"/>
      <c r="K46" s="37">
        <f>IF($B$7="1,000 miles have been driven on a leased a truck; rent will be calculated at $0.75 per mile", 1,)</f>
        <v>0</v>
      </c>
      <c r="L46" s="37">
        <f>IF($E$6=750, 1,)</f>
        <v>0</v>
      </c>
      <c r="M46" s="37">
        <f t="shared" ref="M46:M47" si="12">K46*L46</f>
        <v>0</v>
      </c>
      <c r="N46" s="4"/>
      <c r="O46" s="37">
        <f>IF($B$7="1,000 miles have been driven on a leased a truck; rent will be calculated at $0.75 per mile", 1,)</f>
        <v>0</v>
      </c>
      <c r="P46" s="37">
        <f>IF($C$5=750, 1,)</f>
        <v>0</v>
      </c>
      <c r="Q46" s="37">
        <f t="shared" ref="Q46:Q47" si="13">O46*P46</f>
        <v>0</v>
      </c>
      <c r="R46" s="4"/>
      <c r="S46" s="4"/>
      <c r="T46" s="4"/>
      <c r="U46" s="4"/>
      <c r="V46" s="4"/>
      <c r="W46" s="4"/>
      <c r="X46" s="4"/>
      <c r="Y46" s="4"/>
      <c r="Z46" s="4"/>
      <c r="AA46" s="4"/>
      <c r="AB46" s="4"/>
      <c r="AC46" s="4"/>
      <c r="AD46" s="4"/>
      <c r="AE46" s="4"/>
      <c r="AF46" s="4"/>
      <c r="AG46" s="4"/>
      <c r="AH46" s="4"/>
      <c r="AI46" s="4"/>
      <c r="AJ46" s="4"/>
      <c r="AK46" s="4"/>
    </row>
    <row r="47" spans="1:37" ht="13" hidden="1">
      <c r="A47" s="4" t="s">
        <v>20</v>
      </c>
      <c r="B47" s="4"/>
      <c r="C47" s="35">
        <f>IF($B$7="Employees earning $18 per hour have worked 100 hours since last paid", 1,)</f>
        <v>0</v>
      </c>
      <c r="D47" s="35"/>
      <c r="E47" s="35">
        <f>IF($B$5="Wages Expense", 1,)</f>
        <v>0</v>
      </c>
      <c r="F47" s="35">
        <f t="shared" ref="F47:F49" si="14">C47*E47</f>
        <v>0</v>
      </c>
      <c r="G47" s="36">
        <f>IF($B$7="Employees earning $18 per hour have worked 100 hours since last paid", 1,)</f>
        <v>0</v>
      </c>
      <c r="H47" s="36">
        <f>IF($B$6="Wages Payable", 1,)</f>
        <v>0</v>
      </c>
      <c r="I47" s="36">
        <f t="shared" ref="I47:I49" si="15">G47*H47</f>
        <v>0</v>
      </c>
      <c r="J47" s="4"/>
      <c r="K47" s="37">
        <f>IF($B$7="Employees earning $18 per hour have worked 100 hours since last paid", 1,)</f>
        <v>0</v>
      </c>
      <c r="L47" s="37">
        <f>IF($E$6=1800, 1,)</f>
        <v>0</v>
      </c>
      <c r="M47" s="37">
        <f t="shared" si="12"/>
        <v>0</v>
      </c>
      <c r="N47" s="4"/>
      <c r="O47" s="37">
        <f>IF($B$7="Employees earning $18 per hour have worked 100 hours since last paid", 1,)</f>
        <v>0</v>
      </c>
      <c r="P47" s="37">
        <f>IF($C$5=1800, 1,)</f>
        <v>0</v>
      </c>
      <c r="Q47" s="37">
        <f t="shared" si="13"/>
        <v>0</v>
      </c>
      <c r="R47" s="4"/>
      <c r="S47" s="4"/>
      <c r="T47" s="4"/>
      <c r="U47" s="4"/>
      <c r="V47" s="4"/>
      <c r="W47" s="4"/>
      <c r="X47" s="4"/>
      <c r="Y47" s="4"/>
      <c r="Z47" s="4"/>
      <c r="AA47" s="4"/>
      <c r="AB47" s="4"/>
      <c r="AC47" s="4"/>
      <c r="AD47" s="4"/>
      <c r="AE47" s="4"/>
      <c r="AF47" s="4"/>
      <c r="AG47" s="4"/>
      <c r="AH47" s="4"/>
      <c r="AI47" s="4"/>
      <c r="AJ47" s="4"/>
      <c r="AK47" s="4"/>
    </row>
    <row r="48" spans="1:37" ht="13" hidden="1">
      <c r="A48" s="4" t="s">
        <v>21</v>
      </c>
      <c r="B48" s="4"/>
      <c r="C48" s="35">
        <f>IF($B$7="Borrowed $100,000 at 6% per annum on Dec. 1; the first interest payment is due Jan. 31", 1,)</f>
        <v>0</v>
      </c>
      <c r="D48" s="35"/>
      <c r="E48" s="35">
        <f>IF($B$5="Interest Expense", 1,)</f>
        <v>0</v>
      </c>
      <c r="F48" s="35">
        <f t="shared" si="14"/>
        <v>0</v>
      </c>
      <c r="G48" s="36">
        <f>IF($B$7="Borrowed $100,000 at 6% per annum on Dec. 1; the first interest payment is due Jan. 31", 1,)</f>
        <v>0</v>
      </c>
      <c r="H48" s="36">
        <f>IF($B$6="Interest Payable", 1,)</f>
        <v>0</v>
      </c>
      <c r="I48" s="36">
        <f t="shared" si="15"/>
        <v>0</v>
      </c>
      <c r="J48" s="4"/>
      <c r="K48" s="37">
        <f>IF($B$7="Borrowed $100,000 at 6% per annum on Dec. 1; the first interest payment is due Jan. 31", 1,)</f>
        <v>0</v>
      </c>
      <c r="L48" s="37">
        <f>IF($E$6=500, 1,)</f>
        <v>0</v>
      </c>
      <c r="M48" s="37">
        <f>K48*L48</f>
        <v>0</v>
      </c>
      <c r="N48" s="4"/>
      <c r="O48" s="37">
        <f>IF($B$7="Borrowed $100,000 at 6% per annum on Dec. 1; the first interest payment is due Jan. 31", 1,)</f>
        <v>0</v>
      </c>
      <c r="P48" s="37">
        <f>IF($C$5=500, 1,)</f>
        <v>0</v>
      </c>
      <c r="Q48" s="37">
        <f>O48*P48</f>
        <v>0</v>
      </c>
      <c r="R48" s="4"/>
      <c r="S48" s="4"/>
      <c r="T48" s="4"/>
      <c r="U48" s="4"/>
      <c r="V48" s="4"/>
      <c r="W48" s="4"/>
      <c r="X48" s="4"/>
      <c r="Y48" s="4"/>
      <c r="Z48" s="4"/>
      <c r="AA48" s="4"/>
      <c r="AB48" s="4"/>
      <c r="AC48" s="4"/>
      <c r="AD48" s="4"/>
      <c r="AE48" s="4"/>
      <c r="AF48" s="4"/>
      <c r="AG48" s="4"/>
      <c r="AH48" s="4"/>
      <c r="AI48" s="4"/>
      <c r="AJ48" s="4"/>
      <c r="AK48" s="4"/>
    </row>
    <row r="49" spans="1:37" ht="13" hidden="1">
      <c r="A49" s="4" t="s">
        <v>22</v>
      </c>
      <c r="B49" s="4"/>
      <c r="C49" s="35">
        <f>IF($B$7="No payments have been received on a $30,000 consulting engagement that is 40% complete", 1,)</f>
        <v>0</v>
      </c>
      <c r="D49" s="35"/>
      <c r="E49" s="35">
        <f>IF($B$5="Accounts Receivable", 1,)</f>
        <v>0</v>
      </c>
      <c r="F49" s="35">
        <f t="shared" si="14"/>
        <v>0</v>
      </c>
      <c r="G49" s="36">
        <f>IF($B$7="No payments have been received on a $30,000 consulting engagement that is 40% complete", 1,)</f>
        <v>0</v>
      </c>
      <c r="H49" s="36">
        <f>IF($B$6="Service Revenue", 1,)</f>
        <v>0</v>
      </c>
      <c r="I49" s="36">
        <f t="shared" si="15"/>
        <v>0</v>
      </c>
      <c r="J49" s="4"/>
      <c r="K49" s="37">
        <f>IF($B$7="No payments have been received on a $30,000 consulting engagement that is 40% complete", 1,)</f>
        <v>0</v>
      </c>
      <c r="L49" s="37">
        <f>IF($E$6=12000, 1,)</f>
        <v>0</v>
      </c>
      <c r="M49" s="37">
        <f t="shared" ref="M49" si="16">K49*L49</f>
        <v>0</v>
      </c>
      <c r="N49" s="4"/>
      <c r="O49" s="37">
        <f>IF($B$7="No payments have been received on a $30,000 consulting engagement that is 40% complete", 1,)</f>
        <v>0</v>
      </c>
      <c r="P49" s="37">
        <f>IF($C$5=12000, 1,)</f>
        <v>0</v>
      </c>
      <c r="Q49" s="37">
        <f t="shared" ref="Q49" si="17">O49*P49</f>
        <v>0</v>
      </c>
      <c r="R49" s="4"/>
      <c r="S49" s="4"/>
      <c r="T49" s="4"/>
      <c r="U49" s="4"/>
      <c r="V49" s="4"/>
      <c r="W49" s="4"/>
      <c r="X49" s="4"/>
      <c r="Y49" s="4"/>
      <c r="Z49" s="4"/>
      <c r="AA49" s="4"/>
      <c r="AB49" s="4"/>
      <c r="AC49" s="4"/>
      <c r="AD49" s="4"/>
      <c r="AE49" s="4"/>
      <c r="AF49" s="4"/>
      <c r="AG49" s="4"/>
      <c r="AH49" s="4"/>
      <c r="AI49" s="4"/>
      <c r="AJ49" s="4"/>
      <c r="AK49" s="4"/>
    </row>
    <row r="50" spans="1:37" ht="13" hidden="1">
      <c r="A50" s="4"/>
      <c r="B50" s="4"/>
      <c r="C50" s="4"/>
      <c r="D50" s="4"/>
      <c r="E50" s="4"/>
      <c r="F50" s="30">
        <f>SUM(F46:F49)</f>
        <v>0</v>
      </c>
      <c r="G50" s="6"/>
      <c r="H50" s="4" t="s">
        <v>4</v>
      </c>
      <c r="I50" s="4">
        <f>SUM(I46:I49)</f>
        <v>0</v>
      </c>
      <c r="J50" s="4"/>
      <c r="K50" s="4"/>
      <c r="L50" s="4"/>
      <c r="M50" s="4">
        <f>SUM(M46:M49)</f>
        <v>0</v>
      </c>
      <c r="N50" s="4"/>
      <c r="O50" s="4"/>
      <c r="P50" s="4"/>
      <c r="Q50" s="4">
        <f>SUM(Q46:Q49)</f>
        <v>0</v>
      </c>
      <c r="R50" s="4"/>
      <c r="S50" s="4"/>
      <c r="T50" s="4"/>
      <c r="U50" s="4"/>
      <c r="V50" s="4"/>
      <c r="W50" s="4"/>
      <c r="X50" s="4"/>
      <c r="Y50" s="4"/>
      <c r="Z50" s="4"/>
      <c r="AA50" s="4"/>
      <c r="AB50" s="4"/>
      <c r="AC50" s="4"/>
      <c r="AD50" s="4"/>
      <c r="AE50" s="4"/>
      <c r="AF50" s="4"/>
      <c r="AG50" s="4"/>
      <c r="AH50" s="4"/>
      <c r="AI50" s="4"/>
      <c r="AJ50" s="4"/>
      <c r="AK50" s="4"/>
    </row>
    <row r="51" spans="1:37" ht="13" hidden="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1:37" ht="13" hidden="1">
      <c r="A52" s="4" t="s">
        <v>11</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ht="13" hidden="1">
      <c r="A53" s="4" t="s">
        <v>23</v>
      </c>
      <c r="B53" s="4"/>
      <c r="C53" s="4">
        <v>0</v>
      </c>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54" spans="1:37" ht="13" hidden="1">
      <c r="A54" s="4" t="s">
        <v>24</v>
      </c>
      <c r="B54" s="4"/>
      <c r="C54" s="4">
        <v>500</v>
      </c>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row>
    <row r="55" spans="1:37" ht="13" hidden="1">
      <c r="A55" s="4" t="s">
        <v>25</v>
      </c>
      <c r="B55" s="4"/>
      <c r="C55" s="4">
        <v>750</v>
      </c>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row>
    <row r="56" spans="1:37" ht="13" hidden="1">
      <c r="A56" s="4" t="s">
        <v>26</v>
      </c>
      <c r="B56" s="4"/>
      <c r="C56" s="4">
        <v>1800</v>
      </c>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row>
    <row r="57" spans="1:37" ht="13" hidden="1">
      <c r="A57" s="4" t="s">
        <v>27</v>
      </c>
      <c r="B57" s="4"/>
      <c r="C57" s="4">
        <v>12000</v>
      </c>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row>
    <row r="58" spans="1:37" ht="13" hidden="1">
      <c r="A58" s="4" t="s">
        <v>28</v>
      </c>
      <c r="B58" s="4"/>
      <c r="C58" s="4"/>
      <c r="D58" s="4"/>
      <c r="E58" s="4"/>
      <c r="F58" s="4"/>
      <c r="G58" s="4"/>
      <c r="H58" s="4"/>
      <c r="I58" s="4"/>
      <c r="J58" s="4" t="s">
        <v>36</v>
      </c>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row>
    <row r="59" spans="1:37" ht="13" hidden="1">
      <c r="A59" s="4" t="s">
        <v>29</v>
      </c>
      <c r="B59" s="4"/>
      <c r="C59" s="4"/>
      <c r="D59" s="4"/>
      <c r="E59" s="4"/>
      <c r="F59" s="4"/>
      <c r="G59" s="4"/>
      <c r="H59" s="4"/>
      <c r="I59" s="4"/>
      <c r="J59" s="4" t="s">
        <v>12</v>
      </c>
      <c r="K59" s="4"/>
      <c r="L59" s="4"/>
      <c r="M59" s="4"/>
      <c r="N59" s="4" t="s">
        <v>13</v>
      </c>
      <c r="O59" s="4"/>
      <c r="P59" s="4"/>
      <c r="Q59" s="4"/>
      <c r="R59" s="4" t="s">
        <v>14</v>
      </c>
      <c r="S59" s="4"/>
      <c r="T59" s="4"/>
      <c r="U59" s="4"/>
      <c r="V59" s="4" t="s">
        <v>15</v>
      </c>
      <c r="W59" s="4"/>
      <c r="X59" s="4"/>
      <c r="Y59" s="4"/>
      <c r="Z59" s="4"/>
      <c r="AA59" s="4"/>
      <c r="AB59" s="4"/>
      <c r="AC59" s="4"/>
      <c r="AD59" s="4"/>
      <c r="AE59" s="4"/>
      <c r="AF59" s="4"/>
      <c r="AG59" s="4"/>
      <c r="AH59" s="4"/>
      <c r="AI59" s="4"/>
      <c r="AJ59" s="4"/>
      <c r="AK59" s="4"/>
    </row>
    <row r="60" spans="1:37" ht="13" hidden="1">
      <c r="A60" s="4" t="s">
        <v>30</v>
      </c>
      <c r="B60" s="4"/>
      <c r="C60" s="4"/>
      <c r="D60" s="4"/>
      <c r="E60" s="4"/>
      <c r="F60" s="4"/>
      <c r="G60" s="4"/>
      <c r="H60" s="4"/>
      <c r="I60" s="4"/>
      <c r="J60" s="35">
        <f>IF($B$7="1,000 miles have been driven on a leased a truck; rent will be calculated at $0.75 per mile", 1,)</f>
        <v>0</v>
      </c>
      <c r="K60" s="35"/>
      <c r="L60" s="35">
        <f>IF($B$21="Rent Payable", 1,)</f>
        <v>0</v>
      </c>
      <c r="M60" s="35">
        <f>J60*L60</f>
        <v>0</v>
      </c>
      <c r="N60" s="36">
        <f>IF($B$7="1,000 miles have been driven on a leased a truck; rent will be calculated at $0.75 per mile", 1,)</f>
        <v>0</v>
      </c>
      <c r="O60" s="36">
        <f>IF($B$22="Rent Expense", 1,)</f>
        <v>0</v>
      </c>
      <c r="P60" s="36">
        <f>N60*O60</f>
        <v>0</v>
      </c>
      <c r="Q60" s="4"/>
      <c r="R60" s="37">
        <f>IF($B$7="1,000 miles have been driven on a leased a truck; rent will be calculated at $0.75 per mile", 1,)</f>
        <v>0</v>
      </c>
      <c r="S60" s="37">
        <f>IF($E$22=750, 1,)</f>
        <v>0</v>
      </c>
      <c r="T60" s="37">
        <f t="shared" ref="T60:T61" si="18">R60*S60</f>
        <v>0</v>
      </c>
      <c r="U60" s="4"/>
      <c r="V60" s="37">
        <f>IF($B$7="1,000 miles have been driven on a leased a truck; rent will be calculated at $0.75 per mile", 1,)</f>
        <v>0</v>
      </c>
      <c r="W60" s="37">
        <f>IF($C$21=750, 1,)</f>
        <v>0</v>
      </c>
      <c r="X60" s="37">
        <f t="shared" ref="X60:X61" si="19">V60*W60</f>
        <v>0</v>
      </c>
      <c r="Y60" s="4"/>
      <c r="Z60" s="4"/>
      <c r="AA60" s="4"/>
      <c r="AB60" s="4"/>
      <c r="AC60" s="4"/>
      <c r="AD60" s="4"/>
      <c r="AE60" s="4"/>
      <c r="AF60" s="4"/>
      <c r="AG60" s="4"/>
      <c r="AH60" s="4"/>
      <c r="AI60" s="4"/>
      <c r="AJ60" s="4"/>
      <c r="AK60" s="4"/>
    </row>
    <row r="61" spans="1:37" ht="13" hidden="1">
      <c r="A61" s="4" t="s">
        <v>31</v>
      </c>
      <c r="B61" s="4"/>
      <c r="C61" s="4"/>
      <c r="D61" s="4"/>
      <c r="E61" s="4"/>
      <c r="F61" s="4"/>
      <c r="G61" s="4"/>
      <c r="H61" s="4"/>
      <c r="I61" s="4"/>
      <c r="J61" s="35">
        <f>IF($B$7="Employees earning $18 per hour have worked 100 hours since last paid", 1,)</f>
        <v>0</v>
      </c>
      <c r="K61" s="35"/>
      <c r="L61" s="35">
        <f>IF($B$21="Wages Payable", 1,)</f>
        <v>0</v>
      </c>
      <c r="M61" s="35">
        <f t="shared" ref="M61:M63" si="20">J61*L61</f>
        <v>0</v>
      </c>
      <c r="N61" s="36">
        <f>IF($B$7="Employees earning $18 per hour have worked 100 hours since last paid", 1,)</f>
        <v>0</v>
      </c>
      <c r="O61" s="36">
        <f>IF($B$22="Wages Expense", 1,)</f>
        <v>0</v>
      </c>
      <c r="P61" s="36">
        <f t="shared" ref="P61:P63" si="21">N61*O61</f>
        <v>0</v>
      </c>
      <c r="Q61" s="4"/>
      <c r="R61" s="37">
        <f>IF($B$7="Employees earning $18 per hour have worked 100 hours since last paid", 1,)</f>
        <v>0</v>
      </c>
      <c r="S61" s="37">
        <f>IF($E$22=1800, 1,)</f>
        <v>0</v>
      </c>
      <c r="T61" s="37">
        <f t="shared" si="18"/>
        <v>0</v>
      </c>
      <c r="U61" s="4"/>
      <c r="V61" s="37">
        <f>IF($B$7="Employees earning $18 per hour have worked 100 hours since last paid", 1,)</f>
        <v>0</v>
      </c>
      <c r="W61" s="37">
        <f>IF($C$21=1800, 1,)</f>
        <v>0</v>
      </c>
      <c r="X61" s="37">
        <f t="shared" si="19"/>
        <v>0</v>
      </c>
      <c r="Y61" s="4"/>
      <c r="Z61" s="4"/>
      <c r="AA61" s="4"/>
      <c r="AB61" s="4"/>
      <c r="AC61" s="4"/>
      <c r="AD61" s="4"/>
      <c r="AE61" s="4"/>
      <c r="AF61" s="4"/>
      <c r="AG61" s="4"/>
      <c r="AH61" s="4"/>
      <c r="AI61" s="4"/>
      <c r="AJ61" s="4"/>
      <c r="AK61" s="4"/>
    </row>
    <row r="62" spans="1:37" ht="13" hidden="1">
      <c r="A62" s="4" t="s">
        <v>7</v>
      </c>
      <c r="B62" s="4"/>
      <c r="C62" s="4"/>
      <c r="D62" s="4"/>
      <c r="E62" s="4"/>
      <c r="F62" s="4"/>
      <c r="G62" s="4"/>
      <c r="H62" s="4"/>
      <c r="I62" s="4"/>
      <c r="J62" s="35">
        <f>IF($B$7="Borrowed $100,000 at 6% per annum on Dec. 1; the first interest payment is due Jan. 31", 1,)</f>
        <v>0</v>
      </c>
      <c r="K62" s="35"/>
      <c r="L62" s="35">
        <f>IF($B$21="Interest Payable", 1,)</f>
        <v>0</v>
      </c>
      <c r="M62" s="35">
        <f t="shared" si="20"/>
        <v>0</v>
      </c>
      <c r="N62" s="36">
        <f>IF($B$7="Borrowed $100,000 at 6% per annum on Dec. 1; the first interest payment is due Jan. 31", 1,)</f>
        <v>0</v>
      </c>
      <c r="O62" s="36">
        <f>IF($B$22="Interest Expense", 1,)</f>
        <v>0</v>
      </c>
      <c r="P62" s="36">
        <f t="shared" si="21"/>
        <v>0</v>
      </c>
      <c r="Q62" s="4"/>
      <c r="R62" s="37">
        <f>IF($B$7="Borrowed $100,000 at 6% per annum on Dec. 1; the first interest payment is due Jan. 31", 1,)</f>
        <v>0</v>
      </c>
      <c r="S62" s="37">
        <f>IF($E$22=500, 1,)</f>
        <v>0</v>
      </c>
      <c r="T62" s="37">
        <f>R62*S62</f>
        <v>0</v>
      </c>
      <c r="U62" s="4"/>
      <c r="V62" s="37">
        <f>IF($B$7="Borrowed $100,000 at 6% per annum on Dec. 1; the first interest payment is due Jan. 31", 1,)</f>
        <v>0</v>
      </c>
      <c r="W62" s="37">
        <f>IF($C$21=500, 1,)</f>
        <v>0</v>
      </c>
      <c r="X62" s="37">
        <f>V62*W62</f>
        <v>0</v>
      </c>
      <c r="Y62" s="4"/>
      <c r="Z62" s="4"/>
      <c r="AA62" s="4"/>
      <c r="AB62" s="4"/>
      <c r="AC62" s="4"/>
      <c r="AD62" s="4"/>
      <c r="AE62" s="4"/>
      <c r="AF62" s="4"/>
      <c r="AG62" s="4"/>
      <c r="AH62" s="4"/>
      <c r="AI62" s="4"/>
      <c r="AJ62" s="4"/>
      <c r="AK62" s="4"/>
    </row>
    <row r="63" spans="1:37" ht="13" hidden="1">
      <c r="A63" s="4" t="s">
        <v>8</v>
      </c>
      <c r="B63" s="4"/>
      <c r="C63" s="4"/>
      <c r="D63" s="4"/>
      <c r="E63" s="4"/>
      <c r="F63" s="4"/>
      <c r="G63" s="4"/>
      <c r="H63" s="4"/>
      <c r="I63" s="4"/>
      <c r="J63" s="35">
        <f>IF($B$7="No payments have been received on a $30,000 consulting engagement that is 40% complete", 1,)</f>
        <v>0</v>
      </c>
      <c r="K63" s="35"/>
      <c r="L63" s="35">
        <f>IF($B$21="Service Revenue", 1,)</f>
        <v>0</v>
      </c>
      <c r="M63" s="35">
        <f t="shared" si="20"/>
        <v>0</v>
      </c>
      <c r="N63" s="36">
        <f>IF($B$7="No payments have been received on a $30,000 consulting engagement that is 40% complete", 1,)</f>
        <v>0</v>
      </c>
      <c r="O63" s="36">
        <f>IF($B$22="Accounts Receivable", 1,)</f>
        <v>0</v>
      </c>
      <c r="P63" s="36">
        <f t="shared" si="21"/>
        <v>0</v>
      </c>
      <c r="Q63" s="4"/>
      <c r="R63" s="37">
        <f>IF($B$7="No payments have been received on a $30,000 consulting engagement that is 40% complete", 1,)</f>
        <v>0</v>
      </c>
      <c r="S63" s="37">
        <f>IF($E$22=12000, 1,)</f>
        <v>0</v>
      </c>
      <c r="T63" s="37">
        <f t="shared" ref="T63" si="22">R63*S63</f>
        <v>0</v>
      </c>
      <c r="U63" s="4"/>
      <c r="V63" s="37">
        <f>IF($B$7="No payments have been received on a $30,000 consulting engagement that is 40% complete", 1,)</f>
        <v>0</v>
      </c>
      <c r="W63" s="37">
        <f>IF($C$21=12000, 1,)</f>
        <v>0</v>
      </c>
      <c r="X63" s="37">
        <f t="shared" ref="X63" si="23">V63*W63</f>
        <v>0</v>
      </c>
      <c r="Y63" s="4"/>
      <c r="Z63" s="4"/>
      <c r="AA63" s="4"/>
      <c r="AB63" s="4"/>
      <c r="AC63" s="4"/>
      <c r="AD63" s="4"/>
      <c r="AE63" s="4"/>
      <c r="AF63" s="4"/>
      <c r="AG63" s="4"/>
      <c r="AH63" s="4"/>
      <c r="AI63" s="4"/>
      <c r="AJ63" s="4"/>
      <c r="AK63" s="4"/>
    </row>
    <row r="64" spans="1:37" ht="13" hidden="1">
      <c r="A64" s="4"/>
      <c r="B64" s="4"/>
      <c r="C64" s="4"/>
      <c r="D64" s="4"/>
      <c r="E64" s="4"/>
      <c r="F64" s="4"/>
      <c r="G64" s="4"/>
      <c r="H64" s="4"/>
      <c r="I64" s="4"/>
      <c r="J64" s="4"/>
      <c r="K64" s="4"/>
      <c r="L64" s="4"/>
      <c r="M64" s="30">
        <f>SUM(M60:M63)</f>
        <v>0</v>
      </c>
      <c r="N64" s="6"/>
      <c r="O64" s="4" t="s">
        <v>4</v>
      </c>
      <c r="P64" s="4">
        <f>SUM(P60:P63)</f>
        <v>0</v>
      </c>
      <c r="Q64" s="4"/>
      <c r="R64" s="4"/>
      <c r="S64" s="4"/>
      <c r="T64" s="4">
        <f>SUM(T60:T63)</f>
        <v>0</v>
      </c>
      <c r="U64" s="4"/>
      <c r="V64" s="4"/>
      <c r="W64" s="4"/>
      <c r="X64" s="4">
        <f>SUM(X60:X63)</f>
        <v>0</v>
      </c>
      <c r="Y64" s="4"/>
      <c r="Z64" s="4"/>
      <c r="AA64" s="4"/>
      <c r="AB64" s="4"/>
      <c r="AC64" s="4"/>
      <c r="AD64" s="4"/>
      <c r="AE64" s="4"/>
      <c r="AF64" s="4"/>
      <c r="AG64" s="4"/>
      <c r="AH64" s="4"/>
      <c r="AI64" s="4"/>
      <c r="AJ64" s="4"/>
      <c r="AK64" s="4"/>
    </row>
    <row r="65" spans="1:37" ht="13" hidden="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row>
    <row r="66" spans="1:37" ht="13" hidden="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row>
    <row r="67" spans="1:37" ht="13" hidden="1">
      <c r="A67" s="4"/>
      <c r="B67" s="4"/>
      <c r="C67" s="4"/>
      <c r="D67" s="4"/>
      <c r="E67" s="4"/>
      <c r="F67" s="4"/>
      <c r="G67" s="4"/>
      <c r="H67" s="4"/>
      <c r="I67" s="4"/>
      <c r="J67" s="4" t="s">
        <v>37</v>
      </c>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row>
    <row r="68" spans="1:37" ht="13" hidden="1">
      <c r="A68" s="4"/>
      <c r="B68" s="4"/>
      <c r="C68" s="4"/>
      <c r="D68" s="4"/>
      <c r="E68" s="4"/>
      <c r="F68" s="4"/>
      <c r="G68" s="4"/>
      <c r="H68" s="4"/>
      <c r="I68" s="4"/>
      <c r="J68" s="4" t="s">
        <v>12</v>
      </c>
      <c r="K68" s="4"/>
      <c r="L68" s="4"/>
      <c r="M68" s="4"/>
      <c r="N68" s="4" t="s">
        <v>13</v>
      </c>
      <c r="O68" s="4"/>
      <c r="P68" s="4"/>
      <c r="Q68" s="4"/>
      <c r="R68" s="4" t="s">
        <v>14</v>
      </c>
      <c r="S68" s="4"/>
      <c r="T68" s="4"/>
      <c r="U68" s="4"/>
      <c r="V68" s="4" t="s">
        <v>15</v>
      </c>
      <c r="W68" s="4"/>
      <c r="X68" s="4"/>
      <c r="Y68" s="4"/>
      <c r="Z68" s="4"/>
      <c r="AA68" s="4"/>
      <c r="AB68" s="4"/>
      <c r="AC68" s="4"/>
      <c r="AD68" s="4"/>
      <c r="AE68" s="4"/>
      <c r="AF68" s="4"/>
      <c r="AG68" s="4"/>
      <c r="AH68" s="4"/>
      <c r="AI68" s="4"/>
      <c r="AJ68" s="4"/>
      <c r="AK68" s="4"/>
    </row>
    <row r="69" spans="1:37" ht="13" hidden="1">
      <c r="A69" s="4"/>
      <c r="B69" s="4"/>
      <c r="C69" s="4"/>
      <c r="D69" s="4"/>
      <c r="E69" s="4"/>
      <c r="F69" s="4"/>
      <c r="G69" s="4"/>
      <c r="H69" s="4"/>
      <c r="I69" s="4"/>
      <c r="J69" s="35">
        <f>IF($B$7="1,000 miles have been driven on a leased a truck; rent will be calculated at $0.75 per mile", 1,)</f>
        <v>0</v>
      </c>
      <c r="K69" s="35"/>
      <c r="L69" s="35">
        <f>IF($B$25="Rent Expense", 1,)</f>
        <v>0</v>
      </c>
      <c r="M69" s="35">
        <f>J69*L69</f>
        <v>0</v>
      </c>
      <c r="N69" s="36">
        <f>IF($B$7="1,000 miles have been driven on a leased a truck; rent will be calculated at $0.75 per mile", 1,)</f>
        <v>0</v>
      </c>
      <c r="O69" s="36">
        <f>IF($B$26="Cash", 1,)</f>
        <v>0</v>
      </c>
      <c r="P69" s="36">
        <f>N69*O69</f>
        <v>0</v>
      </c>
      <c r="Q69" s="4"/>
      <c r="R69" s="37">
        <f>IF($B$7="1,000 miles have been driven on a leased a truck; rent will be calculated at $0.75 per mile", 1,)</f>
        <v>0</v>
      </c>
      <c r="S69" s="37">
        <f>IF($E$26=900, 1,)</f>
        <v>0</v>
      </c>
      <c r="T69" s="37">
        <f t="shared" ref="T69:T70" si="24">R69*S69</f>
        <v>0</v>
      </c>
      <c r="U69" s="4"/>
      <c r="V69" s="37">
        <f>IF($B$7="1,000 miles have been driven on a leased a truck; rent will be calculated at $0.75 per mile", 1,)</f>
        <v>0</v>
      </c>
      <c r="W69" s="37">
        <f>IF($C$25=900, 1,)</f>
        <v>0</v>
      </c>
      <c r="X69" s="37">
        <f t="shared" ref="X69:X70" si="25">V69*W69</f>
        <v>0</v>
      </c>
      <c r="Y69" s="4"/>
      <c r="Z69" s="4"/>
      <c r="AA69" s="4"/>
      <c r="AB69" s="4"/>
      <c r="AC69" s="4"/>
      <c r="AD69" s="4"/>
      <c r="AE69" s="4"/>
      <c r="AF69" s="4"/>
      <c r="AG69" s="4"/>
      <c r="AH69" s="4"/>
      <c r="AI69" s="4"/>
      <c r="AJ69" s="4"/>
      <c r="AK69" s="4"/>
    </row>
    <row r="70" spans="1:37" ht="13" hidden="1">
      <c r="A70" s="4"/>
      <c r="B70" s="4"/>
      <c r="C70" s="4"/>
      <c r="D70" s="4"/>
      <c r="E70" s="4"/>
      <c r="F70" s="4"/>
      <c r="G70" s="4"/>
      <c r="H70" s="4"/>
      <c r="I70" s="4"/>
      <c r="J70" s="35">
        <f>IF($B$7="Employees earning $18 per hour have worked 100 hours since last paid", 1,)</f>
        <v>0</v>
      </c>
      <c r="K70" s="35"/>
      <c r="L70" s="35">
        <f>IF($B$25="Wages Expense", 1,)</f>
        <v>0</v>
      </c>
      <c r="M70" s="35">
        <f t="shared" ref="M70:M72" si="26">J70*L70</f>
        <v>0</v>
      </c>
      <c r="N70" s="36">
        <f>IF($B$7="Employees earning $18 per hour have worked 100 hours since last paid", 1,)</f>
        <v>0</v>
      </c>
      <c r="O70" s="36">
        <f>IF($B$26="Cash", 1,)</f>
        <v>0</v>
      </c>
      <c r="P70" s="36">
        <f t="shared" ref="P70:P72" si="27">N70*O70</f>
        <v>0</v>
      </c>
      <c r="Q70" s="4"/>
      <c r="R70" s="37">
        <f>IF($B$7="Employees earning $18 per hour have worked 100 hours since last paid", 1,)</f>
        <v>0</v>
      </c>
      <c r="S70" s="37">
        <f>IF($E$26=2700, 1,)</f>
        <v>0</v>
      </c>
      <c r="T70" s="37">
        <f t="shared" si="24"/>
        <v>0</v>
      </c>
      <c r="U70" s="4"/>
      <c r="V70" s="37">
        <f>IF($B$7="Employees earning $18 per hour have worked 100 hours since last paid", 1,)</f>
        <v>0</v>
      </c>
      <c r="W70" s="37">
        <f>IF($C$25=2700, 1,)</f>
        <v>0</v>
      </c>
      <c r="X70" s="37">
        <f t="shared" si="25"/>
        <v>0</v>
      </c>
      <c r="Y70" s="4"/>
      <c r="Z70" s="4"/>
      <c r="AA70" s="4"/>
      <c r="AB70" s="4"/>
      <c r="AC70" s="4"/>
      <c r="AD70" s="4"/>
      <c r="AE70" s="4"/>
      <c r="AF70" s="4"/>
      <c r="AG70" s="4"/>
      <c r="AH70" s="4"/>
      <c r="AI70" s="4"/>
      <c r="AJ70" s="4"/>
      <c r="AK70" s="4"/>
    </row>
    <row r="71" spans="1:37" ht="13" hidden="1">
      <c r="A71" s="4"/>
      <c r="B71" s="4"/>
      <c r="C71" s="4"/>
      <c r="D71" s="4"/>
      <c r="E71" s="4"/>
      <c r="F71" s="4"/>
      <c r="G71" s="4"/>
      <c r="H71" s="4"/>
      <c r="I71" s="4"/>
      <c r="J71" s="35">
        <f>IF($B$7="Borrowed $100,000 at 6% per annum on Dec. 1; the first interest payment is due Jan. 31", 1,)</f>
        <v>0</v>
      </c>
      <c r="K71" s="35"/>
      <c r="L71" s="35">
        <f>IF($B$25="Interest Expense", 1,)</f>
        <v>0</v>
      </c>
      <c r="M71" s="35">
        <f t="shared" si="26"/>
        <v>0</v>
      </c>
      <c r="N71" s="36">
        <f>IF($B$7="Borrowed $100,000 at 6% per annum on Dec. 1; the first interest payment is due Jan. 31", 1,)</f>
        <v>0</v>
      </c>
      <c r="O71" s="36">
        <f>IF($B$26="Cash", 1,)</f>
        <v>0</v>
      </c>
      <c r="P71" s="36">
        <f t="shared" si="27"/>
        <v>0</v>
      </c>
      <c r="Q71" s="4"/>
      <c r="R71" s="37">
        <f>IF($B$7="Borrowed $100,000 at 6% per annum on Dec. 1; the first interest payment is due Jan. 31", 1,)</f>
        <v>0</v>
      </c>
      <c r="S71" s="37">
        <f>IF($E$26=1000, 1,)</f>
        <v>0</v>
      </c>
      <c r="T71" s="37">
        <f>R71*S71</f>
        <v>0</v>
      </c>
      <c r="U71" s="4"/>
      <c r="V71" s="37">
        <f>IF($B$7="Borrowed $100,000 at 6% per annum on Dec. 1; the first interest payment is due Jan. 31", 1,)</f>
        <v>0</v>
      </c>
      <c r="W71" s="37">
        <f>IF($C$25=1000, 1,)</f>
        <v>0</v>
      </c>
      <c r="X71" s="37">
        <f>V71*W71</f>
        <v>0</v>
      </c>
      <c r="Y71" s="4"/>
      <c r="Z71" s="4"/>
      <c r="AA71" s="4"/>
      <c r="AB71" s="4"/>
      <c r="AC71" s="4"/>
      <c r="AD71" s="4"/>
      <c r="AE71" s="4"/>
      <c r="AF71" s="4"/>
      <c r="AG71" s="4"/>
      <c r="AH71" s="4"/>
      <c r="AI71" s="4"/>
      <c r="AJ71" s="4"/>
      <c r="AK71" s="4"/>
    </row>
    <row r="72" spans="1:37" ht="13" hidden="1">
      <c r="A72" s="4"/>
      <c r="B72" s="4"/>
      <c r="C72" s="4"/>
      <c r="D72" s="4"/>
      <c r="E72" s="4"/>
      <c r="F72" s="4"/>
      <c r="G72" s="4"/>
      <c r="H72" s="4"/>
      <c r="I72" s="4"/>
      <c r="J72" s="35">
        <f>IF($B$7="No payments have been received on a $30,000 consulting engagement that is 40% complete", 1,)</f>
        <v>0</v>
      </c>
      <c r="K72" s="35"/>
      <c r="L72" s="35">
        <f>IF($B$25="Cash", 1,)</f>
        <v>0</v>
      </c>
      <c r="M72" s="35">
        <f t="shared" si="26"/>
        <v>0</v>
      </c>
      <c r="N72" s="36">
        <f>IF($B$7="No payments have been received on a $30,000 consulting engagement that is 40% complete", 1,)</f>
        <v>0</v>
      </c>
      <c r="O72" s="36">
        <f>IF($B$26="Service Revenue", 1,)</f>
        <v>0</v>
      </c>
      <c r="P72" s="36">
        <f t="shared" si="27"/>
        <v>0</v>
      </c>
      <c r="Q72" s="4"/>
      <c r="R72" s="37">
        <f>IF($B$7="No payments have been received on a $30,000 consulting engagement that is 40% complete", 1,)</f>
        <v>0</v>
      </c>
      <c r="S72" s="37">
        <f>IF($E$26=30000, 1,)</f>
        <v>0</v>
      </c>
      <c r="T72" s="37">
        <f t="shared" ref="T72" si="28">R72*S72</f>
        <v>0</v>
      </c>
      <c r="U72" s="4"/>
      <c r="V72" s="37">
        <f>IF($B$7="No payments have been received on a $30,000 consulting engagement that is 40% complete", 1,)</f>
        <v>0</v>
      </c>
      <c r="W72" s="37">
        <f>IF($C$25=30000, 1,)</f>
        <v>0</v>
      </c>
      <c r="X72" s="37">
        <f t="shared" ref="X72" si="29">V72*W72</f>
        <v>0</v>
      </c>
      <c r="Y72" s="4"/>
      <c r="Z72" s="4"/>
      <c r="AA72" s="4"/>
      <c r="AB72" s="4"/>
      <c r="AC72" s="4"/>
      <c r="AD72" s="4"/>
      <c r="AE72" s="4"/>
      <c r="AF72" s="4"/>
      <c r="AG72" s="4"/>
      <c r="AH72" s="4"/>
      <c r="AI72" s="4"/>
      <c r="AJ72" s="4"/>
      <c r="AK72" s="4"/>
    </row>
    <row r="73" spans="1:37" ht="13" hidden="1">
      <c r="A73" s="4"/>
      <c r="B73" s="4"/>
      <c r="C73" s="4"/>
      <c r="D73" s="4"/>
      <c r="E73" s="4"/>
      <c r="F73" s="4"/>
      <c r="G73" s="4"/>
      <c r="H73" s="4"/>
      <c r="I73" s="4"/>
      <c r="J73" s="4"/>
      <c r="K73" s="4"/>
      <c r="L73" s="4"/>
      <c r="M73" s="30">
        <f>SUM(M69:M72)</f>
        <v>0</v>
      </c>
      <c r="N73" s="6"/>
      <c r="O73" s="4" t="s">
        <v>4</v>
      </c>
      <c r="P73" s="4">
        <f>SUM(P69:P72)</f>
        <v>0</v>
      </c>
      <c r="Q73" s="4"/>
      <c r="R73" s="4"/>
      <c r="S73" s="4"/>
      <c r="T73" s="4">
        <f>SUM(T69:T72)</f>
        <v>0</v>
      </c>
      <c r="U73" s="4"/>
      <c r="V73" s="4"/>
      <c r="W73" s="4"/>
      <c r="X73" s="4">
        <f>SUM(X69:X72)</f>
        <v>0</v>
      </c>
      <c r="Y73" s="4"/>
      <c r="Z73" s="4"/>
      <c r="AA73" s="4"/>
      <c r="AB73" s="4"/>
      <c r="AC73" s="4"/>
      <c r="AD73" s="4"/>
      <c r="AE73" s="4"/>
      <c r="AF73" s="4"/>
      <c r="AG73" s="4"/>
      <c r="AH73" s="4"/>
      <c r="AI73" s="4"/>
      <c r="AJ73" s="4"/>
      <c r="AK73" s="4"/>
    </row>
    <row r="74" spans="1:37" ht="13" hidden="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row>
    <row r="75" spans="1:37" ht="13" hidden="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row>
    <row r="76" spans="1:37" ht="13" hidden="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row>
    <row r="77" spans="1:37" ht="13" hidden="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row>
    <row r="78" spans="1:37" ht="13" hidden="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row>
    <row r="79" spans="1:37" ht="13" hidden="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row>
    <row r="80" spans="1:37" ht="13" hidden="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row>
    <row r="81" spans="1:37" ht="13" hidden="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row>
    <row r="82" spans="1:37" ht="13" hidden="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row>
    <row r="83" spans="1:37" ht="13" hidden="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row>
    <row r="84" spans="1:37" ht="13" hidden="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row>
    <row r="85" spans="1:37" ht="13" hidden="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row>
    <row r="86" spans="1:37" ht="13" hidden="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row>
    <row r="87" spans="1:37" ht="13" hidden="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row>
    <row r="88" spans="1:37" ht="13" hidden="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row>
    <row r="89" spans="1:37" ht="13" hidden="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row>
    <row r="90" spans="1:37" ht="13" hidden="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row>
    <row r="91" spans="1:37" ht="13" hidden="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row>
    <row r="92" spans="1:37" ht="13" hidden="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row>
    <row r="93" spans="1:37" ht="13" hidden="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row>
    <row r="94" spans="1:37" ht="13" hidden="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row>
    <row r="95" spans="1:37" ht="13" hidden="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row>
    <row r="96" spans="1:37" ht="13" hidden="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row>
    <row r="97" spans="1:37" ht="13" hidden="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row>
    <row r="98" spans="1:37" ht="13" hidden="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row>
    <row r="99" spans="1:37" ht="13" hidden="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row>
    <row r="100" spans="1:37" ht="13" hidden="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row>
    <row r="101" spans="1:37" ht="13" hidden="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row>
    <row r="102" spans="1:37" ht="13" hidden="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row>
    <row r="103" spans="1:37" ht="13" hidden="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row>
    <row r="104" spans="1:37" ht="13" hidden="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row>
  </sheetData>
  <sheetCalcPr fullCalcOnLoad="1"/>
  <sheetProtection algorithmName="SHA-512" hashValue="TMfB+Juvx1bNlPln6JlpkP63DpzDLYhAu7RsvBZL7ncp+AH1Y3CDATk/3ixXUoktBXTn6olTVmRVlRRTjr3zfL==" saltValue="CR+SwmSXYFR50vo9Itj7rd==" spinCount="100000" sheet="1" objects="1" scenarios="1"/>
  <mergeCells count="6">
    <mergeCell ref="A1:E1"/>
    <mergeCell ref="A3:E3"/>
    <mergeCell ref="A10:E10"/>
    <mergeCell ref="A19:E19"/>
    <mergeCell ref="A9:E9"/>
    <mergeCell ref="A18:E18"/>
  </mergeCells>
  <phoneticPr fontId="2" type="noConversion"/>
  <conditionalFormatting sqref="F50">
    <cfRule type="cellIs" dxfId="19" priority="66" operator="equal">
      <formula>2</formula>
    </cfRule>
  </conditionalFormatting>
  <conditionalFormatting sqref="E14">
    <cfRule type="expression" dxfId="18" priority="35">
      <formula>$M$43=1</formula>
    </cfRule>
  </conditionalFormatting>
  <conditionalFormatting sqref="F43">
    <cfRule type="cellIs" dxfId="17" priority="30" operator="equal">
      <formula>2</formula>
    </cfRule>
  </conditionalFormatting>
  <conditionalFormatting sqref="B12">
    <cfRule type="expression" dxfId="16" priority="29">
      <formula>$F$43=1</formula>
    </cfRule>
  </conditionalFormatting>
  <conditionalFormatting sqref="B14">
    <cfRule type="expression" dxfId="15" priority="28">
      <formula>$I$43=1</formula>
    </cfRule>
  </conditionalFormatting>
  <conditionalFormatting sqref="C12">
    <cfRule type="expression" dxfId="14" priority="27">
      <formula>$Q$43=1</formula>
    </cfRule>
  </conditionalFormatting>
  <conditionalFormatting sqref="C13">
    <cfRule type="expression" dxfId="13" priority="26">
      <formula>$U$43=1</formula>
    </cfRule>
  </conditionalFormatting>
  <conditionalFormatting sqref="Z43">
    <cfRule type="cellIs" dxfId="12" priority="25" operator="equal">
      <formula>2</formula>
    </cfRule>
  </conditionalFormatting>
  <conditionalFormatting sqref="B13">
    <cfRule type="expression" dxfId="11" priority="24">
      <formula>$Z$43=1</formula>
    </cfRule>
  </conditionalFormatting>
  <conditionalFormatting sqref="E13">
    <cfRule type="expression" dxfId="10" priority="23">
      <formula>$AD$43=1</formula>
    </cfRule>
  </conditionalFormatting>
  <conditionalFormatting sqref="B21">
    <cfRule type="expression" dxfId="9" priority="21">
      <formula>$M$64=1</formula>
    </cfRule>
  </conditionalFormatting>
  <conditionalFormatting sqref="C25">
    <cfRule type="expression" dxfId="8" priority="14">
      <formula>$X$73=1</formula>
    </cfRule>
  </conditionalFormatting>
  <conditionalFormatting sqref="E26">
    <cfRule type="expression" dxfId="7" priority="11">
      <formula>$T$73=1</formula>
    </cfRule>
  </conditionalFormatting>
  <conditionalFormatting sqref="B22">
    <cfRule type="expression" dxfId="6" priority="10">
      <formula>$P$64=1</formula>
    </cfRule>
  </conditionalFormatting>
  <conditionalFormatting sqref="M64">
    <cfRule type="cellIs" dxfId="5" priority="6" operator="equal">
      <formula>2</formula>
    </cfRule>
  </conditionalFormatting>
  <conditionalFormatting sqref="C21">
    <cfRule type="expression" dxfId="4" priority="5">
      <formula>$X$64=1</formula>
    </cfRule>
  </conditionalFormatting>
  <conditionalFormatting sqref="E22">
    <cfRule type="expression" dxfId="3" priority="4">
      <formula>$T$64=1</formula>
    </cfRule>
  </conditionalFormatting>
  <conditionalFormatting sqref="B25">
    <cfRule type="expression" dxfId="2" priority="3">
      <formula>$M$73=1</formula>
    </cfRule>
  </conditionalFormatting>
  <conditionalFormatting sqref="B26">
    <cfRule type="expression" dxfId="1" priority="2">
      <formula>$P$73=1</formula>
    </cfRule>
  </conditionalFormatting>
  <conditionalFormatting sqref="M73">
    <cfRule type="cellIs" dxfId="0" priority="1" operator="equal">
      <formula>2</formula>
    </cfRule>
  </conditionalFormatting>
  <dataValidations count="5">
    <dataValidation type="list" allowBlank="1" showInputMessage="1" showErrorMessage="1" sqref="G6 G33:G34 G13 G28 G22 G26">
      <formula1>"sample"</formula1>
    </dataValidation>
    <dataValidation type="list" allowBlank="1" showInputMessage="1" showErrorMessage="1" sqref="B7:B8 B41:B42">
      <formula1>transactions</formula1>
    </dataValidation>
    <dataValidation type="list" allowBlank="1" showInputMessage="1" showErrorMessage="1" sqref="B21:B22 B12 B14 B25:B26">
      <formula1>accounts</formula1>
    </dataValidation>
    <dataValidation type="list" allowBlank="1" showInputMessage="1" showErrorMessage="1" sqref="C21 C24:C25 E13:E14 E26 C12 E22">
      <formula1>amount2</formula1>
    </dataValidation>
    <dataValidation type="list" showInputMessage="1" showErrorMessage="1" sqref="C13">
      <formula1>amount2</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2015-01-22T19:18:38Z</dcterms:modified>
</cp:coreProperties>
</file>