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820" windowHeight="21400"/>
  </bookViews>
  <sheets>
    <sheet name="Sheet1" sheetId="1" r:id="rId1"/>
  </sheets>
  <calcPr calcId="130407"/>
  <extLst xmlns:x15="http://schemas.microsoft.com/office/spreadsheetml/2010/11/main">
    <ext uri="{140A7094-0E35-4892-8432-C4D2E57EDEB5}">
      <x15:workbookPr chartTrackingRefBase="1"/>
    </ext>
    <ext xmlns:mx="http://schemas.microsoft.com/office/mac/excel/2008/main" uri="http://schemas.microsoft.com/office/mac/excel/2008/main">
      <mx:ArchID Flags="2"/>
    </ext>
  </extLst>
</workbook>
</file>

<file path=xl/calcChain.xml><?xml version="1.0" encoding="utf-8"?>
<calcChain xmlns="http://schemas.openxmlformats.org/spreadsheetml/2006/main">
  <c r="C15" i="1"/>
  <c r="I21"/>
  <c r="A23"/>
  <c r="A7"/>
  <c r="A15"/>
  <c r="I12"/>
  <c r="I6"/>
  <c r="C7"/>
  <c r="I31"/>
  <c r="I30"/>
  <c r="K21"/>
  <c r="B10"/>
  <c r="I14"/>
  <c r="I13"/>
  <c r="K12"/>
</calcChain>
</file>

<file path=xl/sharedStrings.xml><?xml version="1.0" encoding="utf-8"?>
<sst xmlns="http://schemas.openxmlformats.org/spreadsheetml/2006/main" count="48" uniqueCount="20">
  <si>
    <t>Date</t>
  </si>
  <si>
    <t>Accounts</t>
  </si>
  <si>
    <t>Debit</t>
  </si>
  <si>
    <t xml:space="preserve"> </t>
  </si>
  <si>
    <t>Credit</t>
  </si>
  <si>
    <t>The assumed issue price is &gt;&gt;&gt;&gt;</t>
  </si>
  <si>
    <t>Cash</t>
  </si>
  <si>
    <t>Bonds Payable</t>
  </si>
  <si>
    <t>Premium on Bonds Payable</t>
  </si>
  <si>
    <t>Discount on Bonds Payable</t>
  </si>
  <si>
    <t>Interest Expense</t>
  </si>
  <si>
    <t xml:space="preserve">           Premium on Bonds Payable</t>
  </si>
  <si>
    <t xml:space="preserve">      AMOUNT TO BE DEBITED OR CREDITED</t>
  </si>
  <si>
    <t>ENTRY TO RECORD BOND ISSUANCE</t>
  </si>
  <si>
    <t xml:space="preserve">RECURRING ENTRY TO RECORD SEMIANNUAL INTEREST </t>
  </si>
  <si>
    <t xml:space="preserve">           Discount on Bonds Payable</t>
  </si>
  <si>
    <t>Recorded semiannual interest payment</t>
  </si>
  <si>
    <t>ENTRY AT MATURITY</t>
  </si>
  <si>
    <t>Repaid face amount of bonds payable</t>
  </si>
  <si>
    <t>Ace Company issued $100,000 face of 6%, 10-year bonds, with interest payable semiannually.  Ace uses the straight-line method of amortization.  
Select an issue price from the available choices in the pick list, and then complete the entries that follow, again using the available picks lists associated with each boxed area.  Correct selections will turn the boxed areas inside of each journal entry green.  Be sure to try this exercise using each of the alternative issue prices.</t>
  </si>
</sst>
</file>

<file path=xl/styles.xml><?xml version="1.0" encoding="utf-8"?>
<styleSheet xmlns="http://schemas.openxmlformats.org/spreadsheetml/2006/main">
  <numFmts count="3">
    <numFmt numFmtId="41" formatCode="_(* #,##0_);_(* \(#,##0\);_(* &quot;-&quot;_);_(@_)"/>
    <numFmt numFmtId="164" formatCode="m/d;@"/>
    <numFmt numFmtId="165" formatCode="_(&quot;$&quot;* #,##0_);_(&quot;$&quot;* \(#,##0\);_(&quot;$&quot;* &quot;-&quot;??_);_(@_)"/>
  </numFmts>
  <fonts count="6">
    <font>
      <sz val="11"/>
      <color theme="1"/>
      <name val="Calibri"/>
      <family val="2"/>
      <scheme val="minor"/>
    </font>
    <font>
      <sz val="10"/>
      <name val="Myriad Web Pro"/>
    </font>
    <font>
      <b/>
      <sz val="12"/>
      <name val="Myriad Web Pro"/>
    </font>
    <font>
      <b/>
      <sz val="10"/>
      <name val="Myriad Web Pro"/>
    </font>
    <font>
      <b/>
      <i/>
      <sz val="10"/>
      <name val="Myriad Web Pro"/>
    </font>
    <font>
      <sz val="8"/>
      <name val="Verdana"/>
    </font>
  </fonts>
  <fills count="4">
    <fill>
      <patternFill patternType="none"/>
    </fill>
    <fill>
      <patternFill patternType="gray125"/>
    </fill>
    <fill>
      <patternFill patternType="solid">
        <fgColor indexed="14"/>
        <bgColor indexed="64"/>
      </patternFill>
    </fill>
    <fill>
      <patternFill patternType="solid">
        <fgColor theme="4" tint="0.79998168889431442"/>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2" borderId="0" applyFill="0">
      <alignment horizontal="justify" vertical="top" wrapText="1"/>
    </xf>
  </cellStyleXfs>
  <cellXfs count="33">
    <xf numFmtId="0" fontId="0" fillId="0" borderId="0" xfId="0"/>
    <xf numFmtId="0" fontId="1" fillId="3" borderId="0" xfId="0" applyFont="1" applyFill="1" applyProtection="1">
      <protection hidden="1"/>
    </xf>
    <xf numFmtId="0" fontId="1" fillId="0" borderId="0" xfId="0" applyFont="1" applyProtection="1">
      <protection hidden="1"/>
    </xf>
    <xf numFmtId="0" fontId="1" fillId="0" borderId="0" xfId="0" applyFont="1" applyFill="1" applyProtection="1">
      <protection hidden="1"/>
    </xf>
    <xf numFmtId="0" fontId="1" fillId="3" borderId="0" xfId="0" applyFont="1" applyFill="1" applyAlignment="1" applyProtection="1">
      <alignment vertical="top"/>
      <protection hidden="1"/>
    </xf>
    <xf numFmtId="0" fontId="2" fillId="3" borderId="2" xfId="0" applyFont="1" applyFill="1" applyBorder="1" applyAlignment="1" applyProtection="1">
      <alignment horizontal="center" vertical="center" wrapText="1"/>
      <protection hidden="1"/>
    </xf>
    <xf numFmtId="164" fontId="3" fillId="0" borderId="3" xfId="0" applyNumberFormat="1" applyFont="1" applyBorder="1" applyAlignment="1" applyProtection="1">
      <alignment horizontal="center" vertical="center"/>
      <protection hidden="1"/>
    </xf>
    <xf numFmtId="41" fontId="3" fillId="0" borderId="0" xfId="0" applyNumberFormat="1" applyFont="1" applyBorder="1" applyAlignment="1" applyProtection="1">
      <alignment horizontal="center" vertical="center"/>
      <protection hidden="1"/>
    </xf>
    <xf numFmtId="41" fontId="3" fillId="0" borderId="3" xfId="0" applyNumberFormat="1" applyFont="1" applyBorder="1" applyAlignment="1" applyProtection="1">
      <alignment horizontal="center" vertical="center"/>
      <protection hidden="1"/>
    </xf>
    <xf numFmtId="41" fontId="3" fillId="0" borderId="0" xfId="1" applyNumberFormat="1" applyFont="1" applyFill="1" applyBorder="1" applyAlignment="1" applyProtection="1">
      <alignment horizontal="center" vertical="center"/>
      <protection hidden="1"/>
    </xf>
    <xf numFmtId="41" fontId="3" fillId="3" borderId="0" xfId="1" applyNumberFormat="1" applyFont="1" applyFill="1" applyBorder="1" applyAlignment="1" applyProtection="1">
      <alignment vertical="center"/>
      <protection hidden="1"/>
    </xf>
    <xf numFmtId="0" fontId="3" fillId="3" borderId="2" xfId="0" applyFont="1" applyFill="1" applyBorder="1" applyAlignment="1" applyProtection="1">
      <alignment horizontal="left" vertical="center"/>
      <protection locked="0" hidden="1"/>
    </xf>
    <xf numFmtId="41" fontId="3" fillId="3" borderId="0" xfId="1" applyNumberFormat="1" applyFont="1" applyFill="1" applyBorder="1" applyAlignment="1" applyProtection="1">
      <alignment horizontal="center" vertical="center"/>
      <protection hidden="1"/>
    </xf>
    <xf numFmtId="0" fontId="1" fillId="3" borderId="0" xfId="0" applyFont="1" applyFill="1" applyAlignment="1" applyProtection="1">
      <alignment vertical="center"/>
      <protection hidden="1"/>
    </xf>
    <xf numFmtId="164" fontId="3" fillId="0" borderId="0" xfId="0" applyNumberFormat="1" applyFont="1" applyBorder="1" applyAlignment="1" applyProtection="1">
      <alignment horizontal="center" vertical="center"/>
      <protection hidden="1"/>
    </xf>
    <xf numFmtId="41" fontId="3" fillId="3" borderId="0" xfId="0" applyNumberFormat="1" applyFont="1" applyFill="1" applyAlignment="1" applyProtection="1">
      <alignment vertical="center"/>
      <protection hidden="1"/>
    </xf>
    <xf numFmtId="0" fontId="4" fillId="3" borderId="0" xfId="0" applyFont="1" applyFill="1" applyBorder="1" applyAlignment="1" applyProtection="1">
      <alignment horizontal="left" vertical="center"/>
      <protection hidden="1"/>
    </xf>
    <xf numFmtId="164" fontId="3" fillId="3" borderId="0" xfId="0" applyNumberFormat="1" applyFont="1" applyFill="1" applyBorder="1" applyAlignment="1" applyProtection="1">
      <alignment horizontal="center" vertical="center"/>
      <protection hidden="1"/>
    </xf>
    <xf numFmtId="41" fontId="3" fillId="3" borderId="0" xfId="0" applyNumberFormat="1" applyFont="1" applyFill="1" applyBorder="1" applyAlignment="1" applyProtection="1">
      <alignment horizontal="center" vertical="center"/>
      <protection hidden="1"/>
    </xf>
    <xf numFmtId="41" fontId="3" fillId="0" borderId="0" xfId="0" applyNumberFormat="1" applyFont="1" applyFill="1" applyAlignment="1" applyProtection="1">
      <alignment vertical="center"/>
      <protection hidden="1"/>
    </xf>
    <xf numFmtId="0" fontId="4" fillId="0" borderId="0" xfId="0" applyFont="1" applyFill="1" applyBorder="1" applyAlignment="1" applyProtection="1">
      <alignment horizontal="left" vertical="center"/>
      <protection hidden="1"/>
    </xf>
    <xf numFmtId="0" fontId="2" fillId="0" borderId="0" xfId="1" applyFont="1" applyFill="1" applyAlignment="1" applyProtection="1">
      <alignment horizontal="center" vertical="center" wrapText="1"/>
      <protection hidden="1"/>
    </xf>
    <xf numFmtId="41" fontId="0" fillId="0" borderId="0" xfId="0" applyNumberFormat="1"/>
    <xf numFmtId="0" fontId="0" fillId="0" borderId="0" xfId="0" applyProtection="1"/>
    <xf numFmtId="0" fontId="3" fillId="0" borderId="0" xfId="0" applyFont="1" applyBorder="1" applyAlignment="1" applyProtection="1">
      <alignment horizontal="left" vertical="center"/>
      <protection hidden="1"/>
    </xf>
    <xf numFmtId="0" fontId="3" fillId="0" borderId="0" xfId="0" applyFont="1" applyBorder="1" applyAlignment="1" applyProtection="1">
      <alignment horizontal="left" vertical="center" indent="4"/>
      <protection hidden="1"/>
    </xf>
    <xf numFmtId="0" fontId="3" fillId="3" borderId="0" xfId="0" applyFont="1" applyFill="1" applyBorder="1" applyAlignment="1" applyProtection="1">
      <alignment horizontal="left" vertical="center" indent="4"/>
      <protection hidden="1"/>
    </xf>
    <xf numFmtId="41" fontId="3" fillId="3" borderId="2" xfId="1" applyNumberFormat="1" applyFont="1" applyFill="1" applyBorder="1" applyAlignment="1" applyProtection="1">
      <alignment horizontal="center" vertical="center"/>
      <protection locked="0" hidden="1"/>
    </xf>
    <xf numFmtId="0" fontId="2" fillId="3" borderId="0" xfId="1" applyFont="1" applyFill="1" applyAlignment="1" applyProtection="1">
      <alignment horizontal="center" vertical="center" wrapText="1"/>
      <protection hidden="1"/>
    </xf>
    <xf numFmtId="0" fontId="2" fillId="3" borderId="1" xfId="0" applyFont="1" applyFill="1" applyBorder="1" applyAlignment="1" applyProtection="1">
      <alignment horizontal="left" vertical="center" wrapText="1"/>
      <protection hidden="1"/>
    </xf>
    <xf numFmtId="0" fontId="2" fillId="3" borderId="0" xfId="1" applyFont="1" applyFill="1" applyAlignment="1" applyProtection="1">
      <alignment horizontal="left" vertical="center" wrapText="1"/>
      <protection hidden="1"/>
    </xf>
    <xf numFmtId="165" fontId="2" fillId="3" borderId="4" xfId="1" applyNumberFormat="1" applyFont="1" applyFill="1" applyBorder="1" applyAlignment="1" applyProtection="1">
      <alignment horizontal="center" vertical="center" wrapText="1"/>
      <protection locked="0" hidden="1"/>
    </xf>
    <xf numFmtId="165" fontId="2" fillId="3" borderId="5" xfId="1" applyNumberFormat="1" applyFont="1" applyFill="1" applyBorder="1" applyAlignment="1" applyProtection="1">
      <alignment horizontal="center" vertical="center" wrapText="1"/>
      <protection locked="0" hidden="1"/>
    </xf>
  </cellXfs>
  <cellStyles count="2">
    <cellStyle name="Normal" xfId="0" builtinId="0"/>
    <cellStyle name="POA" xfId="1"/>
  </cellStyles>
  <dxfs count="11">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border>
        <left style="thin">
          <color auto="1"/>
        </left>
        <right style="thin">
          <color auto="1"/>
        </right>
        <top style="thin">
          <color auto="1"/>
        </top>
        <bottom style="thin">
          <color auto="1"/>
        </bottom>
      </border>
    </dxf>
  </dxfs>
  <tableStyles count="0" defaultTableStyle="TableStyleMedium2"/>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a="http://schemas.openxmlformats.org/drawingml/2006/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31"/>
  <sheetViews>
    <sheetView tabSelected="1" zoomScale="120" zoomScaleNormal="120" zoomScalePageLayoutView="120" workbookViewId="0">
      <selection activeCell="C7" sqref="C7"/>
    </sheetView>
  </sheetViews>
  <sheetFormatPr baseColWidth="10" defaultColWidth="0" defaultRowHeight="409.6" zeroHeight="1"/>
  <cols>
    <col min="1" max="1" width="9.5" customWidth="1"/>
    <col min="2" max="2" width="44" customWidth="1"/>
    <col min="3" max="3" width="11.6640625" customWidth="1"/>
    <col min="4" max="4" width="4.6640625" customWidth="1"/>
    <col min="5" max="5" width="11.6640625" customWidth="1"/>
    <col min="6" max="6" width="3" customWidth="1"/>
    <col min="7" max="8" width="9.1640625" hidden="1" customWidth="1"/>
    <col min="9" max="9" width="13.1640625" hidden="1" customWidth="1"/>
    <col min="10" max="13" width="0" hidden="1" customWidth="1"/>
    <col min="14" max="16384" width="9.1640625" hidden="1"/>
  </cols>
  <sheetData>
    <row r="1" spans="1:13" ht="151.5" customHeight="1">
      <c r="A1" s="28" t="s">
        <v>19</v>
      </c>
      <c r="B1" s="28"/>
      <c r="C1" s="28"/>
      <c r="D1" s="28"/>
      <c r="E1" s="28"/>
      <c r="F1" s="1"/>
      <c r="G1" s="23"/>
    </row>
    <row r="2" spans="1:13" ht="24.75" customHeight="1">
      <c r="A2" s="21"/>
      <c r="B2" s="21"/>
      <c r="C2" s="21"/>
      <c r="D2" s="21"/>
      <c r="E2" s="21"/>
      <c r="F2" s="3"/>
      <c r="G2" s="23"/>
      <c r="I2">
        <v>95000</v>
      </c>
    </row>
    <row r="3" spans="1:13" ht="30" customHeight="1">
      <c r="A3" s="30" t="s">
        <v>5</v>
      </c>
      <c r="B3" s="30"/>
      <c r="C3" s="30"/>
      <c r="D3" s="31"/>
      <c r="E3" s="32"/>
      <c r="F3" s="1"/>
      <c r="G3" s="23"/>
      <c r="I3">
        <v>104000</v>
      </c>
    </row>
    <row r="4" spans="1:13" ht="27" customHeight="1">
      <c r="A4" s="2"/>
      <c r="B4" s="2"/>
      <c r="C4" s="2"/>
      <c r="D4" s="2"/>
      <c r="E4" s="3"/>
      <c r="F4" s="3"/>
      <c r="G4" s="23"/>
    </row>
    <row r="5" spans="1:13" ht="21" customHeight="1">
      <c r="A5" s="29" t="s">
        <v>13</v>
      </c>
      <c r="B5" s="29"/>
      <c r="C5" s="29"/>
      <c r="D5" s="29"/>
      <c r="E5" s="29"/>
      <c r="F5" s="4"/>
      <c r="G5" s="23"/>
    </row>
    <row r="6" spans="1:13" ht="21" customHeight="1">
      <c r="A6" s="5" t="s">
        <v>0</v>
      </c>
      <c r="B6" s="5" t="s">
        <v>1</v>
      </c>
      <c r="C6" s="5" t="s">
        <v>2</v>
      </c>
      <c r="D6" s="5" t="s">
        <v>3</v>
      </c>
      <c r="E6" s="5" t="s">
        <v>4</v>
      </c>
      <c r="F6" s="4"/>
      <c r="G6" s="23"/>
      <c r="I6">
        <f>IF(D3=95000,1,IF(D3=104000,2,))</f>
        <v>0</v>
      </c>
      <c r="M6">
        <v>0</v>
      </c>
    </row>
    <row r="7" spans="1:13" ht="21" customHeight="1">
      <c r="A7" s="6" t="str">
        <f>"1/1/X0"</f>
        <v>1/1/X0</v>
      </c>
      <c r="B7" s="24" t="s">
        <v>6</v>
      </c>
      <c r="C7" s="7">
        <f>D3</f>
        <v>0</v>
      </c>
      <c r="D7" s="8"/>
      <c r="E7" s="9" t="s">
        <v>3</v>
      </c>
      <c r="F7" s="3"/>
      <c r="G7" s="23"/>
      <c r="M7">
        <v>4000</v>
      </c>
    </row>
    <row r="8" spans="1:13" ht="21" customHeight="1">
      <c r="A8" s="10" t="s">
        <v>3</v>
      </c>
      <c r="B8" s="11" t="s">
        <v>12</v>
      </c>
      <c r="C8" s="27">
        <v>0</v>
      </c>
      <c r="D8" s="12"/>
      <c r="E8" s="27">
        <v>0</v>
      </c>
      <c r="F8" s="13"/>
      <c r="G8" s="23"/>
      <c r="I8" t="s">
        <v>11</v>
      </c>
      <c r="M8">
        <v>5000</v>
      </c>
    </row>
    <row r="9" spans="1:13" ht="21" customHeight="1">
      <c r="A9" s="14" t="s">
        <v>3</v>
      </c>
      <c r="B9" s="25" t="s">
        <v>7</v>
      </c>
      <c r="C9" s="7"/>
      <c r="D9" s="7"/>
      <c r="E9" s="9">
        <v>100000</v>
      </c>
      <c r="F9" s="3"/>
      <c r="G9" s="23"/>
      <c r="I9" t="s">
        <v>9</v>
      </c>
    </row>
    <row r="10" spans="1:13" ht="21" customHeight="1">
      <c r="A10" s="15" t="s">
        <v>3</v>
      </c>
      <c r="B10" s="16" t="str">
        <f>IF(I6=0,"",IF(I6=2,"Issued 6%, 10-year bonds at premium","Issued 6%, 10-year bonds at discount"))</f>
        <v/>
      </c>
      <c r="C10" s="12"/>
      <c r="D10" s="12"/>
      <c r="E10" s="12"/>
      <c r="F10" s="1"/>
      <c r="G10" s="23"/>
      <c r="I10" t="s">
        <v>12</v>
      </c>
    </row>
    <row r="11" spans="1:13" ht="21" customHeight="1">
      <c r="A11" s="2"/>
      <c r="B11" s="2"/>
      <c r="C11" s="2"/>
      <c r="D11" s="2"/>
      <c r="E11" s="3"/>
      <c r="F11" s="3"/>
      <c r="G11" s="23"/>
      <c r="I11" t="s">
        <v>3</v>
      </c>
    </row>
    <row r="12" spans="1:13" ht="21" customHeight="1">
      <c r="A12" s="2"/>
      <c r="B12" s="2"/>
      <c r="C12" s="2"/>
      <c r="D12" s="2"/>
      <c r="E12" s="3"/>
      <c r="F12" s="3"/>
      <c r="G12" s="23"/>
      <c r="I12">
        <f>IF(B8="Discount on Bonds Payable",1,IF(B8=I8,2,0))</f>
        <v>0</v>
      </c>
      <c r="K12">
        <f>IF(I6=I12,1,0)</f>
        <v>1</v>
      </c>
    </row>
    <row r="13" spans="1:13" ht="21" customHeight="1">
      <c r="A13" s="29" t="s">
        <v>14</v>
      </c>
      <c r="B13" s="29"/>
      <c r="C13" s="29"/>
      <c r="D13" s="29"/>
      <c r="E13" s="29"/>
      <c r="F13" s="4"/>
      <c r="G13" s="23"/>
      <c r="I13" s="22">
        <f>IF(I6=1,5000,0)</f>
        <v>0</v>
      </c>
    </row>
    <row r="14" spans="1:13" ht="21" customHeight="1">
      <c r="A14" s="5" t="s">
        <v>0</v>
      </c>
      <c r="B14" s="5" t="s">
        <v>1</v>
      </c>
      <c r="C14" s="5" t="s">
        <v>2</v>
      </c>
      <c r="D14" s="5" t="s">
        <v>3</v>
      </c>
      <c r="E14" s="5" t="s">
        <v>4</v>
      </c>
      <c r="F14" s="4"/>
      <c r="G14" s="23"/>
      <c r="I14">
        <f>IF(I6=2,4000,0)</f>
        <v>0</v>
      </c>
    </row>
    <row r="15" spans="1:13" ht="21" customHeight="1">
      <c r="A15" s="6" t="str">
        <f>"X/X/XX"</f>
        <v>X/X/XX</v>
      </c>
      <c r="B15" s="24" t="s">
        <v>10</v>
      </c>
      <c r="C15" s="7">
        <f>E17+E16-C16</f>
        <v>3000</v>
      </c>
      <c r="D15" s="8"/>
      <c r="E15" s="9" t="s">
        <v>3</v>
      </c>
      <c r="F15" s="3"/>
      <c r="G15" s="23"/>
    </row>
    <row r="16" spans="1:13" ht="21" customHeight="1">
      <c r="A16" s="10" t="s">
        <v>3</v>
      </c>
      <c r="B16" s="11" t="s">
        <v>12</v>
      </c>
      <c r="C16" s="27">
        <v>0</v>
      </c>
      <c r="D16" s="12"/>
      <c r="E16" s="27">
        <v>0</v>
      </c>
      <c r="F16" s="13"/>
      <c r="G16" s="23"/>
    </row>
    <row r="17" spans="1:11" ht="21" customHeight="1">
      <c r="A17" s="14" t="s">
        <v>3</v>
      </c>
      <c r="B17" s="25" t="s">
        <v>6</v>
      </c>
      <c r="C17" s="7"/>
      <c r="D17" s="7"/>
      <c r="E17" s="9">
        <v>3000</v>
      </c>
      <c r="F17" s="3"/>
      <c r="G17" s="23"/>
      <c r="I17" t="s">
        <v>15</v>
      </c>
    </row>
    <row r="18" spans="1:11" ht="21" customHeight="1">
      <c r="A18" s="15" t="s">
        <v>3</v>
      </c>
      <c r="B18" s="16" t="s">
        <v>16</v>
      </c>
      <c r="C18" s="12"/>
      <c r="D18" s="12"/>
      <c r="E18" s="12"/>
      <c r="F18" s="1"/>
      <c r="G18" s="23"/>
      <c r="I18" t="s">
        <v>8</v>
      </c>
    </row>
    <row r="19" spans="1:11" ht="21" customHeight="1">
      <c r="A19" s="2"/>
      <c r="B19" s="2"/>
      <c r="C19" s="2"/>
      <c r="D19" s="2"/>
      <c r="E19" s="3"/>
      <c r="F19" s="3"/>
      <c r="G19" s="23"/>
      <c r="I19" t="s">
        <v>12</v>
      </c>
    </row>
    <row r="20" spans="1:11" ht="21" customHeight="1">
      <c r="A20" s="2"/>
      <c r="B20" s="2"/>
      <c r="C20" s="2"/>
      <c r="D20" s="2"/>
      <c r="E20" s="3"/>
      <c r="F20" s="3"/>
      <c r="G20" s="23"/>
    </row>
    <row r="21" spans="1:11" ht="21" customHeight="1">
      <c r="A21" s="29" t="s">
        <v>17</v>
      </c>
      <c r="B21" s="29"/>
      <c r="C21" s="29"/>
      <c r="D21" s="29"/>
      <c r="E21" s="29"/>
      <c r="F21" s="4"/>
      <c r="G21" s="23"/>
      <c r="I21">
        <f>IF(B16=I17,1,IF(B16=I18,2,0))</f>
        <v>0</v>
      </c>
      <c r="K21">
        <f>IF(I6=I21,1,0)</f>
        <v>1</v>
      </c>
    </row>
    <row r="22" spans="1:11" ht="21" customHeight="1">
      <c r="A22" s="5" t="s">
        <v>0</v>
      </c>
      <c r="B22" s="5" t="s">
        <v>1</v>
      </c>
      <c r="C22" s="5" t="s">
        <v>2</v>
      </c>
      <c r="D22" s="5" t="s">
        <v>3</v>
      </c>
      <c r="E22" s="5" t="s">
        <v>4</v>
      </c>
      <c r="F22" s="4"/>
      <c r="G22" s="23"/>
    </row>
    <row r="23" spans="1:11" ht="21" customHeight="1">
      <c r="A23" s="6" t="str">
        <f>"12/31/X9"</f>
        <v>12/31/X9</v>
      </c>
      <c r="B23" s="24" t="s">
        <v>7</v>
      </c>
      <c r="C23" s="7">
        <v>100000</v>
      </c>
      <c r="D23" s="8"/>
      <c r="E23" s="9" t="s">
        <v>3</v>
      </c>
      <c r="F23" s="3"/>
      <c r="G23" s="23"/>
    </row>
    <row r="24" spans="1:11" ht="21" customHeight="1">
      <c r="A24" s="17" t="s">
        <v>3</v>
      </c>
      <c r="B24" s="26" t="s">
        <v>6</v>
      </c>
      <c r="C24" s="18"/>
      <c r="D24" s="18"/>
      <c r="E24" s="12">
        <v>100000</v>
      </c>
      <c r="F24" s="1"/>
      <c r="G24" s="23"/>
      <c r="I24">
        <v>0</v>
      </c>
    </row>
    <row r="25" spans="1:11" ht="21" customHeight="1">
      <c r="A25" s="19" t="s">
        <v>3</v>
      </c>
      <c r="B25" s="20" t="s">
        <v>18</v>
      </c>
      <c r="C25" s="9"/>
      <c r="D25" s="9"/>
      <c r="E25" s="9"/>
      <c r="F25" s="3"/>
      <c r="G25" s="23"/>
      <c r="I25">
        <v>200</v>
      </c>
    </row>
    <row r="26" spans="1:11" ht="50.25" customHeight="1">
      <c r="A26" s="2"/>
      <c r="B26" s="2"/>
      <c r="C26" s="2"/>
      <c r="D26" s="2"/>
      <c r="E26" s="3"/>
      <c r="F26" s="3"/>
      <c r="G26" s="23"/>
      <c r="I26">
        <v>250</v>
      </c>
    </row>
    <row r="27" spans="1:11" ht="21" hidden="1" customHeight="1">
      <c r="A27" s="23"/>
      <c r="B27" s="23"/>
      <c r="C27" s="23"/>
      <c r="D27" s="23"/>
      <c r="E27" s="23"/>
      <c r="F27" s="23"/>
      <c r="G27" s="23"/>
      <c r="I27">
        <v>400</v>
      </c>
    </row>
    <row r="28" spans="1:11" ht="21" hidden="1" customHeight="1">
      <c r="A28" s="23"/>
      <c r="B28" s="23"/>
      <c r="C28" s="23"/>
      <c r="D28" s="23"/>
      <c r="E28" s="23"/>
      <c r="F28" s="23"/>
      <c r="G28" s="23"/>
      <c r="I28">
        <v>500</v>
      </c>
    </row>
    <row r="29" spans="1:11" ht="14" hidden="1">
      <c r="A29" s="23"/>
      <c r="B29" s="23"/>
      <c r="C29" s="23"/>
      <c r="D29" s="23"/>
      <c r="E29" s="23"/>
      <c r="F29" s="23"/>
      <c r="G29" s="23"/>
    </row>
    <row r="30" spans="1:11" ht="14" hidden="1">
      <c r="I30" s="22">
        <f>IF(I6=1,250,0)</f>
        <v>0</v>
      </c>
    </row>
    <row r="31" spans="1:11" ht="14" hidden="1">
      <c r="I31">
        <f>IF(I6=2,200,0)</f>
        <v>0</v>
      </c>
    </row>
  </sheetData>
  <sheetCalcPr fullCalcOnLoad="1"/>
  <sheetProtection algorithmName="SHA-512" hashValue="aR1mTX9Vf1ecN7tk8DE6wiY9Nwxf9jz/YSb/eIA9esnxHHQzb60NIW+GorcLDAGZeOKRl4RmcVujW7tIXJ2WCZ==" saltValue="lD+1WiO1oEQlRD6E0LfFtr==" spinCount="100000" sheet="1" objects="1" scenarios="1"/>
  <mergeCells count="6">
    <mergeCell ref="A1:E1"/>
    <mergeCell ref="A5:E5"/>
    <mergeCell ref="A13:E13"/>
    <mergeCell ref="A21:E21"/>
    <mergeCell ref="A3:C3"/>
    <mergeCell ref="D3:E3"/>
  </mergeCells>
  <phoneticPr fontId="5" type="noConversion"/>
  <conditionalFormatting sqref="B8">
    <cfRule type="expression" dxfId="10" priority="30">
      <formula>$K$12=1</formula>
    </cfRule>
  </conditionalFormatting>
  <conditionalFormatting sqref="B10">
    <cfRule type="expression" dxfId="9" priority="28">
      <formula>#REF!=1</formula>
    </cfRule>
  </conditionalFormatting>
  <conditionalFormatting sqref="B9">
    <cfRule type="expression" dxfId="8" priority="26">
      <formula>NOT(ISERROR(SEARCH("Note Payable",B9)))</formula>
    </cfRule>
  </conditionalFormatting>
  <conditionalFormatting sqref="B25">
    <cfRule type="expression" dxfId="7" priority="21">
      <formula>#REF!=1</formula>
    </cfRule>
  </conditionalFormatting>
  <conditionalFormatting sqref="C8">
    <cfRule type="expression" dxfId="6" priority="10">
      <formula>C8=$I$13</formula>
    </cfRule>
  </conditionalFormatting>
  <conditionalFormatting sqref="E8">
    <cfRule type="expression" dxfId="5" priority="7">
      <formula>E8=$I$14</formula>
    </cfRule>
  </conditionalFormatting>
  <conditionalFormatting sqref="B16">
    <cfRule type="expression" dxfId="4" priority="6">
      <formula>$K21=1</formula>
    </cfRule>
  </conditionalFormatting>
  <conditionalFormatting sqref="B17">
    <cfRule type="expression" dxfId="3" priority="5">
      <formula>NOT(ISERROR(SEARCH("Note Payable",B17)))</formula>
    </cfRule>
  </conditionalFormatting>
  <conditionalFormatting sqref="C16">
    <cfRule type="expression" dxfId="2" priority="4">
      <formula>C16=$I$31</formula>
    </cfRule>
  </conditionalFormatting>
  <conditionalFormatting sqref="B18">
    <cfRule type="expression" dxfId="1" priority="2">
      <formula>#REF!=1</formula>
    </cfRule>
  </conditionalFormatting>
  <conditionalFormatting sqref="E16">
    <cfRule type="expression" dxfId="0" priority="1">
      <formula>E16=$I$30</formula>
    </cfRule>
  </conditionalFormatting>
  <dataValidations count="5">
    <dataValidation type="list" allowBlank="1" showInputMessage="1" showErrorMessage="1" sqref="D3:E3">
      <formula1>$I$1:$I$4</formula1>
    </dataValidation>
    <dataValidation type="list" allowBlank="1" showInputMessage="1" showErrorMessage="1" sqref="B8">
      <formula1>$I$7:$I$11</formula1>
    </dataValidation>
    <dataValidation type="list" allowBlank="1" showInputMessage="1" showErrorMessage="1" sqref="C8 E8">
      <formula1>$M$6:$M$8</formula1>
    </dataValidation>
    <dataValidation type="list" allowBlank="1" showInputMessage="1" showErrorMessage="1" sqref="B16">
      <formula1>$I$16:$I$19</formula1>
    </dataValidation>
    <dataValidation type="list" allowBlank="1" showInputMessage="1" showErrorMessage="1" sqref="C16 E16">
      <formula1>$I$24:$I$28</formula1>
    </dataValidation>
  </dataValidations>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Utah State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dcterms:created xsi:type="dcterms:W3CDTF">2015-05-19T22:30:34Z</dcterms:created>
  <dcterms:modified xsi:type="dcterms:W3CDTF">2015-05-21T20:38:18Z</dcterms:modified>
</cp:coreProperties>
</file>