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3260" windowHeight="21420"/>
  </bookViews>
  <sheets>
    <sheet name="Problem" sheetId="19" r:id="rId1"/>
  </sheets>
  <definedNames>
    <definedName name="accum1">Problem!#REF!</definedName>
    <definedName name="accum2">Problem!#REF!</definedName>
    <definedName name="accum3">Problem!#REF!</definedName>
    <definedName name="accum4">Problem!#REF!</definedName>
    <definedName name="accum5">Problem!#REF!</definedName>
    <definedName name="accum6">Problem!#REF!</definedName>
    <definedName name="choice">Problem!$K$13:$K$18</definedName>
    <definedName name="cost">Problem!#REF!</definedName>
    <definedName name="expense">Problem!#REF!</definedName>
    <definedName name="year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L4" i="19"/>
  <c r="L5"/>
  <c r="I3"/>
  <c r="I4"/>
  <c r="I5"/>
  <c r="I6"/>
  <c r="I7"/>
  <c r="I8"/>
  <c r="I9"/>
  <c r="I10"/>
  <c r="I11"/>
  <c r="I12"/>
  <c r="I13"/>
  <c r="I2"/>
  <c r="O11"/>
  <c r="P5"/>
  <c r="O13"/>
  <c r="O17"/>
  <c r="M5"/>
  <c r="O4"/>
  <c r="O5"/>
  <c r="O6"/>
  <c r="O7"/>
  <c r="O9"/>
  <c r="O15"/>
  <c r="O19"/>
  <c r="Q19"/>
  <c r="Q15"/>
  <c r="Q21"/>
  <c r="D8"/>
</calcChain>
</file>

<file path=xl/sharedStrings.xml><?xml version="1.0" encoding="utf-8"?>
<sst xmlns="http://schemas.openxmlformats.org/spreadsheetml/2006/main" count="20" uniqueCount="19">
  <si>
    <t xml:space="preserve"> </t>
  </si>
  <si>
    <t>Enter the market rate of interest at the time of issue  &gt;&gt;&gt;&gt;</t>
  </si>
  <si>
    <t>Enter the stated interest rate per annum  &gt;&gt;&gt;&gt;</t>
  </si>
  <si>
    <t>Enter the life of the bond in years  &gt;&gt;&gt;&gt;</t>
  </si>
  <si>
    <t xml:space="preserve">Use the following robot to calculate the initial issue price of a $1,000 bond that pays interest semiannually.  Use the pick list associated with the first boxed area to select the bond's life, in years.  Use the pick list associated with the second boxed area to select the stated annual interest rate.  Use the pick list associated with the third boxed area to select the market rate of interest at the time of the bond's initial issuance.  </t>
  </si>
  <si>
    <t>Calculated Value of Bond:</t>
  </si>
  <si>
    <t>The bond's issue price should be  &gt;&gt;&gt;&gt;</t>
  </si>
  <si>
    <t>rate</t>
  </si>
  <si>
    <t>per</t>
  </si>
  <si>
    <t>FV LS BOP</t>
  </si>
  <si>
    <t>[pmt</t>
  </si>
  <si>
    <t>FV O A</t>
  </si>
  <si>
    <t>FV A D</t>
  </si>
  <si>
    <t>FV LS EOP</t>
  </si>
  <si>
    <t>PV LS BOP</t>
  </si>
  <si>
    <t>PV LS EOP</t>
  </si>
  <si>
    <t>PV A D</t>
  </si>
  <si>
    <t>PV O A</t>
  </si>
  <si>
    <t>\</t>
  </si>
</sst>
</file>

<file path=xl/styles.xml><?xml version="1.0" encoding="utf-8"?>
<styleSheet xmlns="http://schemas.openxmlformats.org/spreadsheetml/2006/main">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s>
  <fonts count="13">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sz val="10"/>
      <name val="Arial"/>
    </font>
  </fonts>
  <fills count="15">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31"/>
        <bgColor indexed="64"/>
      </patternFill>
    </fill>
    <fill>
      <patternFill patternType="solid">
        <fgColor indexed="26"/>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2" fillId="0" borderId="0" applyFont="0" applyFill="0" applyBorder="0" applyAlignment="0" applyProtection="0"/>
  </cellStyleXfs>
  <cellXfs count="28">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11" borderId="0" xfId="0" applyFont="1" applyFill="1" applyAlignment="1">
      <alignment vertical="center"/>
    </xf>
    <xf numFmtId="0" fontId="4" fillId="0" borderId="0" xfId="0" applyFont="1" applyProtection="1">
      <protection hidden="1"/>
    </xf>
    <xf numFmtId="0" fontId="4" fillId="11" borderId="0" xfId="0" applyFont="1" applyFill="1" applyProtection="1"/>
    <xf numFmtId="0" fontId="4" fillId="0" borderId="0" xfId="0" applyFont="1" applyFill="1" applyProtection="1"/>
    <xf numFmtId="0" fontId="4" fillId="0" borderId="0" xfId="0" applyFont="1" applyProtection="1"/>
    <xf numFmtId="41" fontId="11" fillId="11" borderId="0" xfId="18" applyNumberFormat="1" applyFont="1" applyFill="1" applyBorder="1" applyAlignment="1" applyProtection="1">
      <alignment horizontal="left" vertical="center"/>
    </xf>
    <xf numFmtId="0" fontId="4" fillId="11" borderId="0" xfId="0" applyFont="1" applyFill="1" applyAlignment="1" applyProtection="1">
      <alignment vertical="top"/>
    </xf>
    <xf numFmtId="0" fontId="4" fillId="0" borderId="0" xfId="0" applyFont="1" applyFill="1" applyAlignment="1" applyProtection="1">
      <alignment vertical="top"/>
    </xf>
    <xf numFmtId="41" fontId="11" fillId="0" borderId="0" xfId="0" applyNumberFormat="1" applyFont="1" applyAlignment="1" applyProtection="1">
      <alignment horizontal="left" vertical="center"/>
    </xf>
    <xf numFmtId="41" fontId="11" fillId="0" borderId="0" xfId="0" applyNumberFormat="1" applyFont="1" applyAlignment="1" applyProtection="1">
      <alignment horizontal="left" vertical="center" indent="4"/>
    </xf>
    <xf numFmtId="0" fontId="4" fillId="0" borderId="0" xfId="0" applyFont="1" applyFill="1" applyAlignment="1" applyProtection="1">
      <alignment vertical="center"/>
    </xf>
    <xf numFmtId="41" fontId="11" fillId="12" borderId="0" xfId="0" applyNumberFormat="1" applyFont="1" applyFill="1" applyBorder="1" applyAlignment="1" applyProtection="1">
      <alignment horizontal="left" vertical="center" indent="1"/>
    </xf>
    <xf numFmtId="41" fontId="11" fillId="12" borderId="0" xfId="0" applyNumberFormat="1" applyFont="1" applyFill="1" applyBorder="1" applyAlignment="1" applyProtection="1">
      <alignment horizontal="left" vertical="center"/>
    </xf>
    <xf numFmtId="44" fontId="11" fillId="12" borderId="0" xfId="0" applyNumberFormat="1" applyFont="1" applyFill="1" applyBorder="1" applyAlignment="1" applyProtection="1">
      <alignment horizontal="left" vertical="center"/>
    </xf>
    <xf numFmtId="43" fontId="4" fillId="0" borderId="0" xfId="23" applyNumberFormat="1" applyFont="1" applyProtection="1"/>
    <xf numFmtId="8" fontId="0" fillId="0" borderId="0" xfId="0" applyNumberFormat="1"/>
    <xf numFmtId="1" fontId="11" fillId="11" borderId="9" xfId="18" applyNumberFormat="1" applyFont="1" applyFill="1" applyBorder="1" applyAlignment="1" applyProtection="1">
      <alignment horizontal="center" vertical="center"/>
      <protection locked="0"/>
    </xf>
    <xf numFmtId="9" fontId="11" fillId="0" borderId="9" xfId="0" applyNumberFormat="1" applyFont="1" applyBorder="1" applyAlignment="1" applyProtection="1">
      <alignment horizontal="center" vertical="center"/>
      <protection locked="0"/>
    </xf>
    <xf numFmtId="0" fontId="4" fillId="0" borderId="0" xfId="0" applyFont="1" applyFill="1" applyAlignment="1" applyProtection="1">
      <alignment horizontal="center"/>
    </xf>
    <xf numFmtId="10" fontId="11" fillId="0" borderId="0" xfId="0" applyNumberFormat="1" applyFont="1" applyAlignment="1" applyProtection="1">
      <alignment horizontal="left" vertical="center" indent="4"/>
    </xf>
    <xf numFmtId="9" fontId="11" fillId="11" borderId="9" xfId="18" applyNumberFormat="1" applyFont="1" applyFill="1" applyBorder="1" applyAlignment="1" applyProtection="1">
      <alignment horizontal="center" vertical="center"/>
      <protection locked="0"/>
    </xf>
    <xf numFmtId="1" fontId="0" fillId="0" borderId="0" xfId="0" applyNumberFormat="1"/>
    <xf numFmtId="0" fontId="11" fillId="13" borderId="0" xfId="18" applyFont="1" applyFill="1" applyAlignment="1" applyProtection="1">
      <alignment horizontal="center" vertical="center" wrapText="1"/>
    </xf>
    <xf numFmtId="41" fontId="11" fillId="14" borderId="0" xfId="0" applyNumberFormat="1" applyFont="1" applyFill="1" applyBorder="1" applyAlignment="1" applyProtection="1">
      <alignment horizontal="center" vertical="center"/>
    </xf>
  </cellXfs>
  <cellStyles count="24">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
    <dxf>
      <fill>
        <patternFill>
          <bgColor theme="4" tint="0.79998168889431442"/>
        </patternFill>
      </fill>
    </dxf>
  </dxfs>
  <tableStyles count="1" defaultTableStyle="TableStyleMedium9">
    <tableStyle name="Table Style 1"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FF99"/>
      <color rgb="FFAEF280"/>
      <color rgb="FFFF0000"/>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33"/>
  <sheetViews>
    <sheetView tabSelected="1" zoomScale="130" zoomScaleNormal="130" zoomScalePageLayoutView="130" workbookViewId="0">
      <selection activeCell="D3" sqref="D3"/>
    </sheetView>
  </sheetViews>
  <sheetFormatPr baseColWidth="10" defaultColWidth="0" defaultRowHeight="409.6" zeroHeight="1"/>
  <cols>
    <col min="1" max="1" width="11.1640625" style="1" customWidth="1"/>
    <col min="2" max="2" width="36.33203125" style="1" customWidth="1"/>
    <col min="3" max="4" width="14.5" style="1" customWidth="1"/>
    <col min="5" max="5" width="1.5" style="1" customWidth="1"/>
    <col min="6" max="7" width="4" style="1" hidden="1" customWidth="1"/>
    <col min="8" max="9" width="7.5" style="1" hidden="1" customWidth="1"/>
    <col min="10" max="10" width="8.83203125" style="1" hidden="1" customWidth="1"/>
    <col min="11" max="11" width="11.6640625" style="1" hidden="1" customWidth="1"/>
    <col min="12" max="13" width="8.83203125" style="1" hidden="1" customWidth="1"/>
    <col min="14" max="14" width="12" style="1" hidden="1" customWidth="1"/>
    <col min="15" max="17" width="0" style="1" hidden="1" customWidth="1"/>
    <col min="18" max="16384" width="8.83203125" style="1" hidden="1"/>
  </cols>
  <sheetData>
    <row r="1" spans="1:17" s="2" customFormat="1" ht="86.25" customHeight="1">
      <c r="A1" s="26" t="s">
        <v>4</v>
      </c>
      <c r="B1" s="26"/>
      <c r="C1" s="26"/>
      <c r="D1" s="26"/>
      <c r="E1" s="6"/>
      <c r="F1" s="7"/>
      <c r="G1" s="7"/>
      <c r="H1" s="7"/>
      <c r="I1" s="7"/>
      <c r="J1" s="7"/>
      <c r="K1" s="7"/>
      <c r="L1" s="6"/>
      <c r="M1" s="6"/>
      <c r="N1" s="6"/>
      <c r="O1" s="6"/>
      <c r="P1" s="6"/>
    </row>
    <row r="2" spans="1:17" ht="24" customHeight="1">
      <c r="A2" s="8"/>
      <c r="B2" s="8"/>
      <c r="C2" s="8"/>
      <c r="D2" s="8"/>
      <c r="E2" s="7"/>
      <c r="F2" s="7"/>
      <c r="G2" s="7"/>
      <c r="H2" s="7">
        <v>1</v>
      </c>
      <c r="I2" s="7">
        <f>H2/100</f>
        <v>0.01</v>
      </c>
      <c r="J2" s="7"/>
      <c r="K2"/>
      <c r="L2"/>
      <c r="M2"/>
      <c r="N2"/>
      <c r="O2"/>
      <c r="P2" t="s">
        <v>0</v>
      </c>
      <c r="Q2"/>
    </row>
    <row r="3" spans="1:17" s="3" customFormat="1" ht="24" customHeight="1">
      <c r="A3" s="9" t="s">
        <v>3</v>
      </c>
      <c r="B3" s="9"/>
      <c r="C3" s="9"/>
      <c r="D3" s="20">
        <v>5</v>
      </c>
      <c r="E3" s="10"/>
      <c r="F3" s="11"/>
      <c r="G3" s="11"/>
      <c r="H3" s="11">
        <v>2</v>
      </c>
      <c r="I3" s="7">
        <f t="shared" ref="I3:I13" si="0">H3/100</f>
        <v>0.02</v>
      </c>
      <c r="J3" s="11"/>
      <c r="K3"/>
      <c r="L3"/>
      <c r="M3"/>
      <c r="N3"/>
      <c r="O3"/>
      <c r="P3"/>
      <c r="Q3"/>
    </row>
    <row r="4" spans="1:17" ht="24" customHeight="1">
      <c r="A4" s="12" t="s">
        <v>2</v>
      </c>
      <c r="B4" s="12"/>
      <c r="C4" s="12"/>
      <c r="D4" s="21">
        <v>0.08</v>
      </c>
      <c r="E4" s="22"/>
      <c r="F4" s="7"/>
      <c r="G4" s="7"/>
      <c r="H4" s="7">
        <v>3</v>
      </c>
      <c r="I4" s="7">
        <f t="shared" si="0"/>
        <v>0.03</v>
      </c>
      <c r="J4" s="7"/>
      <c r="K4" t="s">
        <v>7</v>
      </c>
      <c r="L4">
        <f>D5/2</f>
        <v>0.04</v>
      </c>
      <c r="M4"/>
      <c r="N4"/>
      <c r="O4">
        <f>1+L4</f>
        <v>1.04</v>
      </c>
      <c r="P4"/>
      <c r="Q4"/>
    </row>
    <row r="5" spans="1:17" s="3" customFormat="1" ht="24" customHeight="1">
      <c r="A5" s="9" t="s">
        <v>1</v>
      </c>
      <c r="B5" s="9"/>
      <c r="C5" s="9"/>
      <c r="D5" s="24">
        <v>0.08</v>
      </c>
      <c r="E5" s="10"/>
      <c r="F5" s="11"/>
      <c r="G5" s="11"/>
      <c r="H5" s="11">
        <v>4</v>
      </c>
      <c r="I5" s="7">
        <f t="shared" si="0"/>
        <v>0.04</v>
      </c>
      <c r="J5" s="11"/>
      <c r="K5" t="s">
        <v>8</v>
      </c>
      <c r="L5" s="25">
        <f>D3*2</f>
        <v>10</v>
      </c>
      <c r="M5">
        <f>L5-1</f>
        <v>9</v>
      </c>
      <c r="N5" t="s">
        <v>9</v>
      </c>
      <c r="O5">
        <f>O4^L5</f>
        <v>1.4802442849183446</v>
      </c>
      <c r="P5">
        <f>(1+L4)^(L5-1)</f>
        <v>1.4233118124214852</v>
      </c>
      <c r="Q5"/>
    </row>
    <row r="6" spans="1:17" s="4" customFormat="1" ht="24" customHeight="1">
      <c r="A6" s="13" t="s">
        <v>0</v>
      </c>
      <c r="B6" s="13"/>
      <c r="C6" s="13"/>
      <c r="D6" s="23"/>
      <c r="E6" s="13"/>
      <c r="F6" s="14"/>
      <c r="G6" s="14"/>
      <c r="H6" s="14">
        <v>5</v>
      </c>
      <c r="I6" s="7">
        <f t="shared" si="0"/>
        <v>0.05</v>
      </c>
      <c r="J6" s="14"/>
      <c r="K6" t="s">
        <v>10</v>
      </c>
      <c r="L6">
        <v>1</v>
      </c>
      <c r="M6"/>
      <c r="N6"/>
      <c r="O6">
        <f>O5-1</f>
        <v>0.48024428491834459</v>
      </c>
      <c r="P6"/>
      <c r="Q6"/>
    </row>
    <row r="7" spans="1:17" s="5" customFormat="1" ht="24" customHeight="1">
      <c r="A7" s="27" t="s">
        <v>5</v>
      </c>
      <c r="B7" s="27"/>
      <c r="C7" s="27"/>
      <c r="D7" s="27"/>
      <c r="E7" s="7"/>
      <c r="F7" s="7"/>
      <c r="G7" s="7"/>
      <c r="H7" s="7">
        <v>6</v>
      </c>
      <c r="I7" s="7">
        <f t="shared" si="0"/>
        <v>0.06</v>
      </c>
      <c r="J7" s="8"/>
      <c r="K7"/>
      <c r="L7"/>
      <c r="M7"/>
      <c r="N7" t="s">
        <v>11</v>
      </c>
      <c r="O7">
        <f>O6/L4</f>
        <v>12.006107122958614</v>
      </c>
      <c r="P7"/>
      <c r="Q7"/>
    </row>
    <row r="8" spans="1:17" s="5" customFormat="1" ht="44.25" customHeight="1">
      <c r="A8" s="15" t="s">
        <v>6</v>
      </c>
      <c r="B8" s="16"/>
      <c r="C8" s="17"/>
      <c r="D8" s="17">
        <f>Q21</f>
        <v>1000</v>
      </c>
      <c r="E8" s="7"/>
      <c r="F8" s="7"/>
      <c r="G8" s="7"/>
      <c r="H8" s="7">
        <v>7</v>
      </c>
      <c r="I8" s="7">
        <f t="shared" si="0"/>
        <v>7.0000000000000007E-2</v>
      </c>
      <c r="J8" s="8"/>
      <c r="K8"/>
      <c r="L8"/>
      <c r="M8"/>
      <c r="N8"/>
      <c r="O8"/>
      <c r="P8"/>
      <c r="Q8"/>
    </row>
    <row r="9" spans="1:17" ht="33.75" customHeight="1">
      <c r="A9" s="8"/>
      <c r="B9" s="8"/>
      <c r="C9" s="8"/>
      <c r="D9" s="7"/>
      <c r="E9" s="7"/>
      <c r="F9" s="7"/>
      <c r="G9" s="7"/>
      <c r="H9" s="7">
        <v>8</v>
      </c>
      <c r="I9" s="7">
        <f t="shared" si="0"/>
        <v>0.08</v>
      </c>
      <c r="J9" s="8"/>
      <c r="K9"/>
      <c r="L9"/>
      <c r="M9"/>
      <c r="N9" t="s">
        <v>12</v>
      </c>
      <c r="O9">
        <f>O7-1+(1+L4)^L5</f>
        <v>12.486351407876958</v>
      </c>
      <c r="P9"/>
      <c r="Q9"/>
    </row>
    <row r="10" spans="1:17" ht="13" hidden="1">
      <c r="A10" s="8"/>
      <c r="B10" s="8" t="s">
        <v>18</v>
      </c>
      <c r="C10" s="8"/>
      <c r="D10" s="8"/>
      <c r="E10" s="8"/>
      <c r="F10" s="8"/>
      <c r="G10" s="8"/>
      <c r="H10" s="8">
        <v>9</v>
      </c>
      <c r="I10" s="7">
        <f t="shared" si="0"/>
        <v>0.09</v>
      </c>
      <c r="J10" s="8"/>
      <c r="K10"/>
      <c r="L10" s="19"/>
      <c r="M10"/>
      <c r="N10"/>
      <c r="O10"/>
      <c r="P10"/>
      <c r="Q10"/>
    </row>
    <row r="11" spans="1:17" ht="13" hidden="1">
      <c r="A11" s="8"/>
      <c r="B11" s="8"/>
      <c r="C11" s="8"/>
      <c r="D11" s="8"/>
      <c r="E11" s="8"/>
      <c r="F11" s="8"/>
      <c r="G11" s="8"/>
      <c r="H11" s="8">
        <v>10</v>
      </c>
      <c r="I11" s="7">
        <f t="shared" si="0"/>
        <v>0.1</v>
      </c>
      <c r="J11" s="8"/>
      <c r="K11"/>
      <c r="L11" s="19"/>
      <c r="M11"/>
      <c r="N11" t="s">
        <v>13</v>
      </c>
      <c r="O11">
        <f>((1+L4)^(L5-1))</f>
        <v>1.4233118124214852</v>
      </c>
      <c r="P11"/>
      <c r="Q11"/>
    </row>
    <row r="12" spans="1:17" ht="13" hidden="1">
      <c r="A12" s="8"/>
      <c r="B12" s="8"/>
      <c r="C12" s="8"/>
      <c r="D12" s="8"/>
      <c r="E12" s="8"/>
      <c r="F12" s="8"/>
      <c r="G12" s="8"/>
      <c r="H12" s="8">
        <v>11</v>
      </c>
      <c r="I12" s="7">
        <f t="shared" si="0"/>
        <v>0.11</v>
      </c>
      <c r="J12" s="8"/>
      <c r="K12"/>
      <c r="L12"/>
      <c r="M12"/>
      <c r="N12"/>
      <c r="O12"/>
      <c r="P12"/>
      <c r="Q12"/>
    </row>
    <row r="13" spans="1:17" ht="13" hidden="1">
      <c r="A13" s="8"/>
      <c r="B13" s="8"/>
      <c r="C13" s="8"/>
      <c r="D13" s="8"/>
      <c r="E13" s="8"/>
      <c r="F13" s="8"/>
      <c r="G13" s="8"/>
      <c r="H13" s="8">
        <v>12</v>
      </c>
      <c r="I13" s="7">
        <f t="shared" si="0"/>
        <v>0.12</v>
      </c>
      <c r="J13" s="8"/>
      <c r="K13"/>
      <c r="L13"/>
      <c r="M13"/>
      <c r="N13" t="s">
        <v>14</v>
      </c>
      <c r="O13">
        <f>1/P5</f>
        <v>0.70258673557883045</v>
      </c>
      <c r="P13"/>
      <c r="Q13"/>
    </row>
    <row r="14" spans="1:17" ht="13" hidden="1">
      <c r="A14" s="8"/>
      <c r="B14" s="8"/>
      <c r="C14" s="8"/>
      <c r="D14" s="8"/>
      <c r="E14" s="8"/>
      <c r="F14" s="8"/>
      <c r="G14" s="8"/>
      <c r="H14" s="8">
        <v>15</v>
      </c>
      <c r="I14" s="8"/>
      <c r="J14" s="8"/>
      <c r="K14"/>
      <c r="L14"/>
      <c r="M14"/>
      <c r="N14"/>
      <c r="O14"/>
      <c r="P14"/>
      <c r="Q14"/>
    </row>
    <row r="15" spans="1:17" ht="13" hidden="1">
      <c r="A15" s="8"/>
      <c r="B15" s="8"/>
      <c r="C15" s="8"/>
      <c r="D15" s="8"/>
      <c r="E15" s="8"/>
      <c r="F15" s="8"/>
      <c r="G15" s="8"/>
      <c r="H15" s="8">
        <v>20</v>
      </c>
      <c r="I15" s="8"/>
      <c r="J15" s="8"/>
      <c r="K15"/>
      <c r="L15"/>
      <c r="M15"/>
      <c r="N15" t="s">
        <v>15</v>
      </c>
      <c r="O15">
        <f>1/O5</f>
        <v>0.67556416882579851</v>
      </c>
      <c r="P15"/>
      <c r="Q15">
        <f>O15*1000</f>
        <v>675.56416882579856</v>
      </c>
    </row>
    <row r="16" spans="1:17" ht="13" hidden="1">
      <c r="A16" s="8"/>
      <c r="B16" s="8"/>
      <c r="C16" s="8"/>
      <c r="D16" s="8"/>
      <c r="E16" s="8"/>
      <c r="F16" s="8"/>
      <c r="G16" s="8"/>
      <c r="H16" s="8">
        <v>25</v>
      </c>
      <c r="I16" s="8"/>
      <c r="J16" s="8"/>
      <c r="K16"/>
      <c r="L16"/>
      <c r="M16"/>
      <c r="N16"/>
      <c r="O16"/>
      <c r="P16"/>
      <c r="Q16"/>
    </row>
    <row r="17" spans="1:17" ht="13" hidden="1">
      <c r="A17" s="8"/>
      <c r="B17" s="8"/>
      <c r="C17" s="8"/>
      <c r="D17" s="8"/>
      <c r="E17" s="8"/>
      <c r="F17" s="8"/>
      <c r="G17" s="8"/>
      <c r="H17" s="8">
        <v>30</v>
      </c>
      <c r="I17" s="8"/>
      <c r="J17" s="8"/>
      <c r="K17"/>
      <c r="L17" s="19"/>
      <c r="M17"/>
      <c r="N17" t="s">
        <v>16</v>
      </c>
      <c r="O17">
        <f>1+((1-O13)/L4)</f>
        <v>8.4353316105292393</v>
      </c>
      <c r="P17"/>
      <c r="Q17"/>
    </row>
    <row r="18" spans="1:17" ht="13" hidden="1">
      <c r="A18" s="8"/>
      <c r="B18" s="8"/>
      <c r="C18" s="8"/>
      <c r="D18" s="8"/>
      <c r="E18" s="8"/>
      <c r="F18" s="8"/>
      <c r="G18" s="8"/>
      <c r="H18" s="8"/>
      <c r="I18" s="8"/>
      <c r="J18" s="8"/>
      <c r="K18"/>
      <c r="L18"/>
      <c r="M18"/>
      <c r="N18"/>
      <c r="O18"/>
      <c r="P18"/>
      <c r="Q18"/>
    </row>
    <row r="19" spans="1:17" ht="13" hidden="1">
      <c r="A19" s="8"/>
      <c r="B19" s="8"/>
      <c r="C19" s="8"/>
      <c r="D19" s="8"/>
      <c r="E19" s="8"/>
      <c r="F19" s="8"/>
      <c r="G19" s="8"/>
      <c r="H19" s="8"/>
      <c r="I19" s="8"/>
      <c r="J19" s="8"/>
      <c r="K19"/>
      <c r="L19" s="19"/>
      <c r="M19"/>
      <c r="N19" t="s">
        <v>17</v>
      </c>
      <c r="O19">
        <f>(1-(O15))/L4</f>
        <v>8.1108957793550367</v>
      </c>
      <c r="P19"/>
      <c r="Q19">
        <f>O19*1000*0.5*D4</f>
        <v>324.4358311742015</v>
      </c>
    </row>
    <row r="20" spans="1:17" ht="13" hidden="1">
      <c r="A20" s="8"/>
      <c r="B20" s="8"/>
      <c r="C20" s="8"/>
      <c r="D20" s="8"/>
      <c r="E20" s="8"/>
      <c r="F20" s="8"/>
      <c r="G20" s="8"/>
      <c r="H20" s="8"/>
      <c r="I20" s="8"/>
      <c r="J20" s="8"/>
      <c r="K20"/>
      <c r="L20"/>
      <c r="M20"/>
      <c r="N20"/>
      <c r="O20"/>
      <c r="P20"/>
      <c r="Q20"/>
    </row>
    <row r="21" spans="1:17" ht="13" hidden="1">
      <c r="A21" s="8"/>
      <c r="B21" s="8"/>
      <c r="C21" s="8"/>
      <c r="D21" s="8"/>
      <c r="E21" s="8"/>
      <c r="F21" s="8"/>
      <c r="G21" s="8"/>
      <c r="H21" s="8"/>
      <c r="I21" s="8"/>
      <c r="J21" s="8"/>
      <c r="K21"/>
      <c r="L21"/>
      <c r="M21"/>
      <c r="N21"/>
      <c r="O21"/>
      <c r="P21"/>
      <c r="Q21">
        <f>SUM(Q15:Q19)</f>
        <v>1000</v>
      </c>
    </row>
    <row r="22" spans="1:17" ht="13" hidden="1">
      <c r="A22" s="8"/>
      <c r="B22" s="8"/>
      <c r="C22" s="8"/>
      <c r="D22" s="8"/>
      <c r="E22" s="8"/>
      <c r="F22" s="8"/>
      <c r="G22" s="8"/>
      <c r="H22" s="8"/>
      <c r="I22" s="8"/>
      <c r="J22" s="8"/>
      <c r="K22" s="18"/>
      <c r="L22" s="8"/>
      <c r="M22" s="8"/>
      <c r="N22" s="8"/>
      <c r="O22" s="8"/>
      <c r="P22" s="8"/>
    </row>
    <row r="23" spans="1:17" ht="13" hidden="1">
      <c r="A23" s="8"/>
      <c r="B23" s="8"/>
      <c r="C23" s="8"/>
      <c r="D23" s="8"/>
      <c r="E23" s="8"/>
      <c r="F23" s="8"/>
      <c r="G23" s="8"/>
      <c r="H23" s="8"/>
      <c r="I23" s="8"/>
      <c r="J23" s="8"/>
      <c r="K23" s="18"/>
      <c r="L23" s="8"/>
      <c r="M23" s="8"/>
      <c r="N23" s="8"/>
      <c r="O23" s="8"/>
      <c r="P23" s="8"/>
    </row>
    <row r="24" spans="1:17" ht="13" hidden="1">
      <c r="A24" s="8"/>
      <c r="B24" s="8"/>
      <c r="C24" s="8"/>
      <c r="D24" s="8"/>
      <c r="E24" s="8"/>
      <c r="F24" s="8"/>
      <c r="G24" s="8"/>
      <c r="H24" s="8"/>
      <c r="I24" s="8"/>
      <c r="J24" s="8"/>
      <c r="K24" s="8"/>
      <c r="L24" s="8"/>
      <c r="M24" s="8"/>
      <c r="N24" s="8"/>
      <c r="O24" s="8"/>
      <c r="P24" s="8"/>
    </row>
    <row r="25" spans="1:17" ht="13" hidden="1">
      <c r="A25" s="8"/>
      <c r="B25" s="8"/>
      <c r="C25" s="8"/>
      <c r="D25" s="8"/>
      <c r="E25" s="8"/>
      <c r="F25" s="8"/>
      <c r="G25" s="8"/>
      <c r="H25" s="8"/>
      <c r="I25" s="8"/>
      <c r="J25" s="8"/>
      <c r="K25" s="8"/>
      <c r="L25" s="8"/>
      <c r="M25" s="8"/>
      <c r="N25" s="8"/>
      <c r="O25" s="8"/>
      <c r="P25" s="8"/>
    </row>
    <row r="26" spans="1:17" ht="13" hidden="1">
      <c r="A26" s="8"/>
      <c r="B26" s="8"/>
      <c r="C26" s="8"/>
      <c r="D26" s="8"/>
      <c r="E26" s="8"/>
      <c r="F26" s="8"/>
      <c r="G26" s="8"/>
      <c r="H26" s="8"/>
      <c r="I26" s="8"/>
      <c r="J26" s="8"/>
      <c r="K26" s="8"/>
      <c r="L26" s="8"/>
      <c r="M26" s="8"/>
      <c r="N26" s="8"/>
      <c r="O26" s="8"/>
      <c r="P26" s="8"/>
    </row>
    <row r="27" spans="1:17" ht="13" hidden="1">
      <c r="A27" s="8"/>
      <c r="B27" s="8"/>
      <c r="C27" s="8"/>
      <c r="D27" s="8"/>
      <c r="E27" s="8"/>
      <c r="F27" s="8"/>
      <c r="G27" s="8"/>
      <c r="H27" s="8"/>
      <c r="I27" s="8"/>
      <c r="J27" s="8"/>
      <c r="K27" s="8"/>
      <c r="L27" s="8"/>
      <c r="M27" s="8"/>
      <c r="N27" s="8"/>
      <c r="O27" s="8"/>
      <c r="P27" s="8"/>
    </row>
    <row r="28" spans="1:17" ht="13" hidden="1">
      <c r="A28" s="8"/>
      <c r="B28" s="8"/>
      <c r="C28" s="8"/>
      <c r="D28" s="8"/>
      <c r="E28" s="8"/>
      <c r="F28" s="8"/>
      <c r="G28" s="8"/>
      <c r="H28" s="8"/>
      <c r="I28" s="8"/>
      <c r="J28" s="8"/>
      <c r="K28" s="8"/>
      <c r="L28" s="8"/>
      <c r="M28" s="8"/>
      <c r="N28" s="8"/>
      <c r="O28" s="8"/>
      <c r="P28" s="8"/>
    </row>
    <row r="29" spans="1:17" ht="13" hidden="1">
      <c r="A29" s="8"/>
      <c r="B29" s="8"/>
      <c r="C29" s="8"/>
      <c r="D29" s="8"/>
      <c r="E29" s="8"/>
      <c r="F29" s="8"/>
      <c r="G29" s="8"/>
      <c r="H29" s="8"/>
      <c r="I29" s="8"/>
      <c r="J29" s="8"/>
      <c r="K29" s="8"/>
      <c r="L29" s="8"/>
      <c r="M29" s="8"/>
      <c r="N29" s="8"/>
      <c r="O29" s="8"/>
      <c r="P29" s="8"/>
    </row>
    <row r="30" spans="1:17" ht="13" hidden="1"/>
    <row r="31" spans="1:17" ht="13" hidden="1"/>
    <row r="32" spans="1:17" ht="13" hidden="1"/>
    <row r="33" ht="13" hidden="1"/>
  </sheetData>
  <sheetProtection algorithmName="SHA-512" hashValue="QjGWteDz11Q8hUpHZZlQ6iitSVEisLxl4w6UseuRW+m2V9dxEymQrBNWV0hhf2FnoCh14J9eFQhojfB1A3X9CH==" saltValue="NtuldBQ15iUqEOY/+tiZzt==" spinCount="100000" sheet="1" objects="1" scenarios="1"/>
  <mergeCells count="2">
    <mergeCell ref="A1:D1"/>
    <mergeCell ref="A7:D7"/>
  </mergeCells>
  <phoneticPr fontId="2" type="noConversion"/>
  <dataValidations count="3">
    <dataValidation type="list" allowBlank="1" showInputMessage="1" showErrorMessage="1" sqref="D3">
      <formula1>$H$1:$H$17</formula1>
    </dataValidation>
    <dataValidation type="list" allowBlank="1" showInputMessage="1" showErrorMessage="1" sqref="D5">
      <formula1>$I$1:$I$13</formula1>
    </dataValidation>
    <dataValidation type="list" allowBlank="1" showInputMessage="1" showErrorMessage="1" sqref="D4">
      <formula1>$I$1:$I$13</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2015-05-21T20:39:09Z</dcterms:modified>
</cp:coreProperties>
</file>